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65521" windowWidth="8430" windowHeight="7965" tabRatio="835" activeTab="1"/>
  </bookViews>
  <sheets>
    <sheet name="Титул_Навч_план" sheetId="1" r:id="rId1"/>
    <sheet name="Навч_план" sheetId="2" r:id="rId2"/>
  </sheets>
  <definedNames>
    <definedName name="_xlnm.Print_Area" localSheetId="1">'Навч_план'!$A$1:$BU$106</definedName>
  </definedNames>
  <calcPr fullCalcOnLoad="1"/>
</workbook>
</file>

<file path=xl/sharedStrings.xml><?xml version="1.0" encoding="utf-8"?>
<sst xmlns="http://schemas.openxmlformats.org/spreadsheetml/2006/main" count="634" uniqueCount="280">
  <si>
    <t>Аудиторні</t>
  </si>
  <si>
    <t>Самостійна робота</t>
  </si>
  <si>
    <t>1 курс</t>
  </si>
  <si>
    <t>2 курс</t>
  </si>
  <si>
    <t>3 курс</t>
  </si>
  <si>
    <t>4 курс</t>
  </si>
  <si>
    <t>2 сем.</t>
  </si>
  <si>
    <t>6 сем.</t>
  </si>
  <si>
    <t>7 сем.</t>
  </si>
  <si>
    <t>8 сем.</t>
  </si>
  <si>
    <t>Лекції</t>
  </si>
  <si>
    <t>Практичні</t>
  </si>
  <si>
    <t>Лабораторні</t>
  </si>
  <si>
    <t>Кількість дисциплін</t>
  </si>
  <si>
    <t>Екзаменів</t>
  </si>
  <si>
    <t>Заліків</t>
  </si>
  <si>
    <t>Курсових проектів</t>
  </si>
  <si>
    <t>Курсових робіт</t>
  </si>
  <si>
    <t>тижнів</t>
  </si>
  <si>
    <t>Відповідальна кафедра</t>
  </si>
  <si>
    <t>БЕАД</t>
  </si>
  <si>
    <t>Найменування дисципліни</t>
  </si>
  <si>
    <t>Кількість навчальних годин</t>
  </si>
  <si>
    <t>аудиторних (годин)</t>
  </si>
  <si>
    <t>з них (годин)</t>
  </si>
  <si>
    <t>лекцій</t>
  </si>
  <si>
    <t>лабораторних занять</t>
  </si>
  <si>
    <t>практичних занять</t>
  </si>
  <si>
    <t>Самостійна робота (години)</t>
  </si>
  <si>
    <t>Контрольні заходи</t>
  </si>
  <si>
    <t>Загальна сума кредитів ECTS</t>
  </si>
  <si>
    <t>Тижневе навантаження</t>
  </si>
  <si>
    <t>Розрахунково-графічних робіт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</si>
  <si>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</si>
  <si>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</si>
  <si>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</si>
  <si>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</si>
  <si>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</si>
  <si>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</si>
  <si>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</si>
  <si>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</si>
  <si>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</si>
  <si>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</si>
  <si>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</si>
  <si>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</si>
  <si>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</si>
  <si>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</si>
  <si>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тижд.</t>
  </si>
  <si>
    <t>КП, КР, РГР</t>
  </si>
  <si>
    <t>Підготовка та складання екзамену</t>
  </si>
  <si>
    <t>Екзамен</t>
  </si>
  <si>
    <t>1 сем.</t>
  </si>
  <si>
    <t>Аудиторних годин на тиждень</t>
  </si>
  <si>
    <t>Курсові проекти</t>
  </si>
  <si>
    <t>Курсові роботи</t>
  </si>
  <si>
    <t>Розрахунково-графічні роботи</t>
  </si>
  <si>
    <t>Екзамени</t>
  </si>
  <si>
    <t>Заліки</t>
  </si>
  <si>
    <t>Виробнича практика</t>
  </si>
  <si>
    <t>Кредитів на семестр</t>
  </si>
  <si>
    <t>Курс</t>
  </si>
  <si>
    <t xml:space="preserve"> </t>
  </si>
  <si>
    <t>ІІ. ЗВЕДЕНІ ДАНІ ПРО БЮДЖЕТ ЧАСУ, тижні</t>
  </si>
  <si>
    <t>ІІІ. ПРАКТИКА</t>
  </si>
  <si>
    <t>IV. ДЕРЖАВНА АТЕСТАЦІЯ</t>
  </si>
  <si>
    <t>Теоретичне навчання</t>
  </si>
  <si>
    <t>Екзаменаційна сесія</t>
  </si>
  <si>
    <t>Практика</t>
  </si>
  <si>
    <t>Державна атестація</t>
  </si>
  <si>
    <t>Виконання дипломного проекту (роботи)</t>
  </si>
  <si>
    <t>Канікули</t>
  </si>
  <si>
    <t>Разом</t>
  </si>
  <si>
    <t>Назва практики</t>
  </si>
  <si>
    <t>Семестр</t>
  </si>
  <si>
    <t>Тижні</t>
  </si>
  <si>
    <t>Назва (шифр) навчальної дисципліни</t>
  </si>
  <si>
    <t>Форма державної атестації</t>
  </si>
  <si>
    <t>МІНІСТЕРСТВО ОСВІТИ І НАУКИ УКРАЇНИ</t>
  </si>
  <si>
    <t>ХАРКІВСЬКИЙ НАЦІОНАЛЬНИЙ АВТОМОБІЛЬНО-ДОРОЖНІЙ УНІВЕРСИТЕТ</t>
  </si>
  <si>
    <t>НАВЧАЛЬНИЙ ПЛАН</t>
  </si>
  <si>
    <t>Форма ХНАДУ</t>
  </si>
  <si>
    <t xml:space="preserve"> 01-07</t>
  </si>
  <si>
    <t xml:space="preserve"> 06-12</t>
  </si>
  <si>
    <t xml:space="preserve"> 13-19</t>
  </si>
  <si>
    <t xml:space="preserve"> 02-08</t>
  </si>
  <si>
    <t xml:space="preserve"> 09-15</t>
  </si>
  <si>
    <t xml:space="preserve"> 16-22</t>
  </si>
  <si>
    <t xml:space="preserve"> 11-17</t>
  </si>
  <si>
    <t xml:space="preserve"> 18-24</t>
  </si>
  <si>
    <t xml:space="preserve"> 04-10</t>
  </si>
  <si>
    <t>У тому числі</t>
  </si>
  <si>
    <t>Кількість годин по курсах та семестрах</t>
  </si>
  <si>
    <t>5сем.</t>
  </si>
  <si>
    <t>Усього:</t>
  </si>
  <si>
    <t>№ з/п</t>
  </si>
  <si>
    <t xml:space="preserve">Декан </t>
  </si>
  <si>
    <t>Завідувач кафедри</t>
  </si>
  <si>
    <t>Т</t>
  </si>
  <si>
    <t>С</t>
  </si>
  <si>
    <t>К</t>
  </si>
  <si>
    <t>ПР</t>
  </si>
  <si>
    <t>ДА</t>
  </si>
  <si>
    <t>Шифр потоку</t>
  </si>
  <si>
    <t>Усього за вибірковою частиною</t>
  </si>
  <si>
    <t>Кредитів на рік</t>
  </si>
  <si>
    <t>УСЬОГО за навчальним планом:</t>
  </si>
  <si>
    <t>Правознавство</t>
  </si>
  <si>
    <t>Фізичне виховання</t>
  </si>
  <si>
    <t>Екології</t>
  </si>
  <si>
    <t>Філософії</t>
  </si>
  <si>
    <t>Денна</t>
  </si>
  <si>
    <t>Вища математика</t>
  </si>
  <si>
    <t>Політологія</t>
  </si>
  <si>
    <t>Іноземна мова</t>
  </si>
  <si>
    <t>Фізика</t>
  </si>
  <si>
    <t>Теоретична механіка</t>
  </si>
  <si>
    <t>Інформатики</t>
  </si>
  <si>
    <t>Фізики</t>
  </si>
  <si>
    <t>Українознавства</t>
  </si>
  <si>
    <t>Хімія</t>
  </si>
  <si>
    <t>Філософія</t>
  </si>
  <si>
    <t>Хімії</t>
  </si>
  <si>
    <t>Економічна теорія</t>
  </si>
  <si>
    <t>Якість машин</t>
  </si>
  <si>
    <t>НДРС</t>
  </si>
  <si>
    <t>Теор. механіки</t>
  </si>
  <si>
    <t>Вступ до теорії систем</t>
  </si>
  <si>
    <t>Вимірювальні перетворювачі</t>
  </si>
  <si>
    <t>Мікропроцесорні засоби вимірювальної техніки</t>
  </si>
  <si>
    <t>Теорія електричних сигналів та кіл</t>
  </si>
  <si>
    <t>Основи кваліметрії</t>
  </si>
  <si>
    <t>Фізичні величини та вимірювання</t>
  </si>
  <si>
    <t>3 сем.</t>
  </si>
  <si>
    <t>4 сем.</t>
  </si>
  <si>
    <t>2</t>
  </si>
  <si>
    <t>3</t>
  </si>
  <si>
    <t>5</t>
  </si>
  <si>
    <t>4</t>
  </si>
  <si>
    <t>1</t>
  </si>
  <si>
    <t>Вищої математики</t>
  </si>
  <si>
    <t>1,2</t>
  </si>
  <si>
    <t>Авто. електроніка</t>
  </si>
  <si>
    <t>Метрол.безпеки.жит.</t>
  </si>
  <si>
    <t>Інж.комп.графіки</t>
  </si>
  <si>
    <t>Основи  екології</t>
  </si>
  <si>
    <t>Динамічні характеристики засобів вимірювальної техніки</t>
  </si>
  <si>
    <t>6</t>
  </si>
  <si>
    <t>5,6</t>
  </si>
  <si>
    <t>Економіка   виробництва</t>
  </si>
  <si>
    <t>Економ. підприемства</t>
  </si>
  <si>
    <t>7</t>
  </si>
  <si>
    <t>Методи та засоби вимірювання</t>
  </si>
  <si>
    <t>8</t>
  </si>
  <si>
    <t>Проектування та конструювання вимірювальної техніки</t>
  </si>
  <si>
    <t>Основи стандартизації та сертифікації</t>
  </si>
  <si>
    <t>7,8</t>
  </si>
  <si>
    <t>Обліку та аудиту</t>
  </si>
  <si>
    <t>Основи нанометрології</t>
  </si>
  <si>
    <t>Навчальна практика з комп`ютерних технологій</t>
  </si>
  <si>
    <t>Навчальна практика з основ метрології</t>
  </si>
  <si>
    <t>Кваліфікаційна практика</t>
  </si>
  <si>
    <t>Дипломне проектування</t>
  </si>
  <si>
    <t>Фізичного виховання</t>
  </si>
  <si>
    <t>механічного</t>
  </si>
  <si>
    <t>факультету</t>
  </si>
  <si>
    <t>_______________________</t>
  </si>
  <si>
    <t>І.Г. Кириченко</t>
  </si>
  <si>
    <t>метрології та безпеки життєдіяльності</t>
  </si>
  <si>
    <t xml:space="preserve">      ________________________</t>
  </si>
  <si>
    <t>О. В. Полярус</t>
  </si>
  <si>
    <t>Повірка та калібрування засобів вимірювальної техніки</t>
  </si>
  <si>
    <t>V. НАВЧАЛЬНИЙ ПЛАН ПІДГОТОВКИ БАКАЛАВРІВ</t>
  </si>
  <si>
    <t>Техн. мет. І матеріал.</t>
  </si>
  <si>
    <t>Годин за семестр без  дисциплін за рішенням Ради</t>
  </si>
  <si>
    <t>Годин за семестр з дисциплінами за рішенням Ради</t>
  </si>
  <si>
    <t>Нарисна геометрія, інженерна та комп'ютерна графіка</t>
  </si>
  <si>
    <t>Усього за обов'язковою частиною</t>
  </si>
  <si>
    <t>1. Обов'язкові навчальні дисципліни</t>
  </si>
  <si>
    <t>Будів. дор. Машин</t>
  </si>
  <si>
    <t>Методи та засоби вимірювання надмалих величин</t>
  </si>
  <si>
    <t>Програмно-керовані цифрові вимірювальні прилади</t>
  </si>
  <si>
    <t>Матеріалознавство та конструкційні  матеріали</t>
  </si>
  <si>
    <t>Системи управління якістю</t>
  </si>
  <si>
    <t>Теорія та практика взаємозамінності і стандартизації</t>
  </si>
  <si>
    <t>Мікроекономіка</t>
  </si>
  <si>
    <t>Соціологія</t>
  </si>
  <si>
    <t>Соціальні конфлікти та стратегії їх вирішення</t>
  </si>
  <si>
    <t>Митне право</t>
  </si>
  <si>
    <t>Динаміка БДМ</t>
  </si>
  <si>
    <t>4,5</t>
  </si>
  <si>
    <t>Вимірювання механічних характеристик матеріалів</t>
  </si>
  <si>
    <t>Функціональні пристрої вимірювальних інформаційних систем</t>
  </si>
  <si>
    <t>Методи обробки вимірювальної інформації</t>
  </si>
  <si>
    <t>15 Автоматизація та приладобудування</t>
  </si>
  <si>
    <t>152 Метрологія та інформаційно-вимірювальна техніка</t>
  </si>
  <si>
    <t>1-4</t>
  </si>
  <si>
    <t>повної загальної середньої освіти</t>
  </si>
  <si>
    <r>
      <t xml:space="preserve">Форма навчання        </t>
    </r>
    <r>
      <rPr>
        <sz val="12"/>
        <rFont val="Times New Roman"/>
        <family val="1"/>
      </rPr>
      <t xml:space="preserve"> </t>
    </r>
  </si>
  <si>
    <t>Історія і культура України</t>
  </si>
  <si>
    <t>Динамічні вимірювання</t>
  </si>
  <si>
    <t>Метрологічне забезпечення засобів вимірювальної техніки</t>
  </si>
  <si>
    <t>Планування експерименту</t>
  </si>
  <si>
    <t>Сенсори</t>
  </si>
  <si>
    <t>Іноземна мова (за професійним спрямуванням)</t>
  </si>
  <si>
    <t>Українська мова (за професійним спрямуванням)</t>
  </si>
  <si>
    <t>Теорія ймовірності</t>
  </si>
  <si>
    <t>Економічної теорії</t>
  </si>
  <si>
    <t>Ін.мов</t>
  </si>
  <si>
    <t>Комп'ютеризовані вимірювальні системи</t>
  </si>
  <si>
    <t>Основи метрології</t>
  </si>
  <si>
    <t>1.1. Цикл дисциплін загальної підготовки</t>
  </si>
  <si>
    <t>1.1.1. Дисципліни гуманітарної та соціально-економічної підготовки</t>
  </si>
  <si>
    <t>1.1.2. Дисципліни природничо-наукової (фундаментальної) підготовки</t>
  </si>
  <si>
    <t>1.2. Цикл дисциплін професійної підготовки</t>
  </si>
  <si>
    <t>2. Дисципліни вільного вибору студента</t>
  </si>
  <si>
    <t>2.1. Цикл дисциплін загальної підготовки</t>
  </si>
  <si>
    <t>2.1.1. Дисципліни гуманітарної і соціально-економічної підготовки</t>
  </si>
  <si>
    <t>2.1.2. Дисципліни природничо-наукової (фундаментальної) підготовки</t>
  </si>
  <si>
    <t>2.2. Цикл дисциплін професійної підготовки</t>
  </si>
  <si>
    <t>Моделювання засобів вимірювальної техніки на ЕОМ</t>
  </si>
  <si>
    <t>Охорона праці</t>
  </si>
  <si>
    <t>Основи інформаційних технологій</t>
  </si>
  <si>
    <t>КТ та М</t>
  </si>
  <si>
    <t>Алгоритмізація та програмування</t>
  </si>
  <si>
    <t>"Затверджено"</t>
  </si>
  <si>
    <t>Вченою радою ХНАДУ</t>
  </si>
  <si>
    <t xml:space="preserve">   Протокол №____від</t>
  </si>
  <si>
    <t>"__"______</t>
  </si>
  <si>
    <t>року</t>
  </si>
  <si>
    <t xml:space="preserve">            Голова вченої ради</t>
  </si>
  <si>
    <t xml:space="preserve">   професор_________________Туренко А.М.</t>
  </si>
  <si>
    <t>ММ</t>
  </si>
  <si>
    <t>бакалавр метрології та інформаційно-вимірювальної техніки</t>
  </si>
  <si>
    <r>
      <t xml:space="preserve">Шифр і назва галузі знань       </t>
    </r>
    <r>
      <rPr>
        <b/>
        <i/>
        <sz val="12"/>
        <rFont val="Times New Roman"/>
        <family val="1"/>
      </rPr>
      <t xml:space="preserve"> </t>
    </r>
  </si>
  <si>
    <t xml:space="preserve">Код і назва спеціальності  </t>
  </si>
  <si>
    <t>3 роки 10 місяців</t>
  </si>
  <si>
    <t>22-28</t>
  </si>
  <si>
    <t xml:space="preserve"> 07-13</t>
  </si>
  <si>
    <t>Д</t>
  </si>
  <si>
    <t>Т - теоретичне навчання, С - екзаменаційна сесія, ПР - практика, ПВ - повторне вивчення дисципліни, К - канікули, ДЕ - складання державного екзамену,</t>
  </si>
  <si>
    <t>Д - виконання дипломної роюоти (проекту). ДП - захист дипломного проекту (роботи), ДА - державна атестація</t>
  </si>
  <si>
    <t>Перескладання та повторне вивчення дисциплін;</t>
  </si>
  <si>
    <t>Навчальна з технології металів</t>
  </si>
  <si>
    <t>Дипломна робота (проект) бакалавра</t>
  </si>
  <si>
    <t xml:space="preserve">Захист дипломної роботи (проекта) </t>
  </si>
  <si>
    <t>Навчальна з комп`ютерних технологій</t>
  </si>
  <si>
    <t>Навчальна з основ метрології</t>
  </si>
  <si>
    <t>Кваліфікаційна (переддипломна)</t>
  </si>
  <si>
    <t>Електротехніка та електромеханіка</t>
  </si>
  <si>
    <t>АКІТ</t>
  </si>
  <si>
    <t>3,4</t>
  </si>
  <si>
    <t xml:space="preserve">                                                          Підготовки бакалавра за освітньою програмою "Інформаційно-вимірювальні технології"</t>
  </si>
  <si>
    <t>(прийом  2019_ року)</t>
  </si>
  <si>
    <t>2019_</t>
  </si>
  <si>
    <r>
      <t xml:space="preserve">Освітня програма  </t>
    </r>
    <r>
      <rPr>
        <sz val="12"/>
        <rFont val="Times New Roman"/>
        <family val="1"/>
      </rPr>
      <t xml:space="preserve"> </t>
    </r>
  </si>
  <si>
    <t>Інформаційно-вимірювальні технології</t>
  </si>
  <si>
    <t>23-29</t>
  </si>
  <si>
    <t>14-120</t>
  </si>
  <si>
    <t>21-27</t>
  </si>
  <si>
    <t>28.10-03.11</t>
  </si>
  <si>
    <t>30.09-05.10</t>
  </si>
  <si>
    <t>30.09-06.10</t>
  </si>
  <si>
    <t xml:space="preserve"> 25.11-01.12</t>
  </si>
  <si>
    <t>20-26</t>
  </si>
  <si>
    <t xml:space="preserve"> 27.01-02.02</t>
  </si>
  <si>
    <t xml:space="preserve"> 03-09</t>
  </si>
  <si>
    <t xml:space="preserve"> 10-16</t>
  </si>
  <si>
    <t>17-23</t>
  </si>
  <si>
    <t xml:space="preserve"> 24.02-01.03</t>
  </si>
  <si>
    <t>30.03-05.04</t>
  </si>
  <si>
    <t>27.04-03.05</t>
  </si>
  <si>
    <t>25-31</t>
  </si>
  <si>
    <t>08-14</t>
  </si>
  <si>
    <t>15-21</t>
  </si>
  <si>
    <t>29.06-05.07</t>
  </si>
  <si>
    <t>27.07-02.08</t>
  </si>
  <si>
    <t xml:space="preserve"> 24-30</t>
  </si>
  <si>
    <t>31.08</t>
  </si>
  <si>
    <t>Навчальна ознайомча практика</t>
  </si>
  <si>
    <t>Машинознавство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</si>
</sst>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Arial Cyr"/>
      <family val="0"/>
    </font>
    <font>
      <b/>
      <sz val="8"/>
      <color indexed="10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rgb="FFFF0000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  <font>
      <b/>
      <sz val="10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7"/>
      <color theme="1"/>
      <name val="Arial Cyr"/>
      <family val="0"/>
    </font>
    <font>
      <b/>
      <sz val="8"/>
      <color rgb="FFFF0000"/>
      <name val="Arial Cyr"/>
      <family val="0"/>
    </font>
    <font>
      <b/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6" fillId="0" borderId="19" xfId="0" applyFont="1" applyFill="1" applyBorder="1" applyAlignment="1">
      <alignment horizontal="center" vertical="center" textRotation="90" wrapText="1"/>
    </xf>
    <xf numFmtId="0" fontId="66" fillId="0" borderId="20" xfId="0" applyFont="1" applyFill="1" applyBorder="1" applyAlignment="1">
      <alignment horizontal="center" vertical="center" textRotation="90" wrapText="1"/>
    </xf>
    <xf numFmtId="0" fontId="66" fillId="0" borderId="21" xfId="0" applyFont="1" applyFill="1" applyBorder="1" applyAlignment="1">
      <alignment horizontal="center" vertical="center" textRotation="90" wrapText="1"/>
    </xf>
    <xf numFmtId="0" fontId="66" fillId="0" borderId="22" xfId="0" applyFont="1" applyFill="1" applyBorder="1" applyAlignment="1">
      <alignment horizontal="center" vertical="center" textRotation="90" wrapText="1"/>
    </xf>
    <xf numFmtId="0" fontId="66" fillId="0" borderId="23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left" vertical="center" wrapText="1"/>
    </xf>
    <xf numFmtId="49" fontId="66" fillId="0" borderId="33" xfId="0" applyNumberFormat="1" applyFont="1" applyFill="1" applyBorder="1" applyAlignment="1">
      <alignment horizontal="center" vertical="center" wrapText="1"/>
    </xf>
    <xf numFmtId="49" fontId="66" fillId="0" borderId="34" xfId="0" applyNumberFormat="1" applyFont="1" applyFill="1" applyBorder="1" applyAlignment="1">
      <alignment horizontal="center" vertical="center" wrapText="1"/>
    </xf>
    <xf numFmtId="1" fontId="66" fillId="0" borderId="35" xfId="0" applyNumberFormat="1" applyFont="1" applyFill="1" applyBorder="1" applyAlignment="1">
      <alignment horizontal="center" vertical="center" wrapText="1"/>
    </xf>
    <xf numFmtId="1" fontId="66" fillId="0" borderId="36" xfId="0" applyNumberFormat="1" applyFont="1" applyFill="1" applyBorder="1" applyAlignment="1">
      <alignment horizontal="center" vertical="center" wrapText="1"/>
    </xf>
    <xf numFmtId="1" fontId="66" fillId="0" borderId="37" xfId="0" applyNumberFormat="1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/>
    </xf>
    <xf numFmtId="0" fontId="68" fillId="0" borderId="34" xfId="0" applyFont="1" applyFill="1" applyBorder="1" applyAlignment="1">
      <alignment/>
    </xf>
    <xf numFmtId="0" fontId="66" fillId="0" borderId="38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1" fontId="66" fillId="0" borderId="12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1" fontId="66" fillId="0" borderId="14" xfId="0" applyNumberFormat="1" applyFont="1" applyFill="1" applyBorder="1" applyAlignment="1">
      <alignment horizontal="center" vertical="center" wrapText="1"/>
    </xf>
    <xf numFmtId="1" fontId="66" fillId="0" borderId="15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6" fillId="0" borderId="39" xfId="0" applyFont="1" applyFill="1" applyBorder="1" applyAlignment="1">
      <alignment horizontal="left" vertical="center" wrapText="1"/>
    </xf>
    <xf numFmtId="2" fontId="66" fillId="0" borderId="40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1" fontId="66" fillId="0" borderId="41" xfId="0" applyNumberFormat="1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/>
    </xf>
    <xf numFmtId="0" fontId="68" fillId="0" borderId="43" xfId="0" applyFont="1" applyFill="1" applyBorder="1" applyAlignment="1">
      <alignment/>
    </xf>
    <xf numFmtId="0" fontId="66" fillId="0" borderId="41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/>
    </xf>
    <xf numFmtId="188" fontId="69" fillId="0" borderId="28" xfId="0" applyNumberFormat="1" applyFont="1" applyFill="1" applyBorder="1" applyAlignment="1">
      <alignment horizontal="center" vertical="center" wrapText="1"/>
    </xf>
    <xf numFmtId="1" fontId="69" fillId="0" borderId="29" xfId="0" applyNumberFormat="1" applyFont="1" applyFill="1" applyBorder="1" applyAlignment="1">
      <alignment horizontal="center" vertical="center" wrapText="1"/>
    </xf>
    <xf numFmtId="1" fontId="69" fillId="0" borderId="19" xfId="0" applyNumberFormat="1" applyFont="1" applyFill="1" applyBorder="1" applyAlignment="1">
      <alignment horizontal="center" vertical="center" wrapText="1"/>
    </xf>
    <xf numFmtId="1" fontId="69" fillId="0" borderId="20" xfId="0" applyNumberFormat="1" applyFont="1" applyFill="1" applyBorder="1" applyAlignment="1">
      <alignment horizontal="center" vertical="center" wrapText="1"/>
    </xf>
    <xf numFmtId="1" fontId="69" fillId="0" borderId="45" xfId="0" applyNumberFormat="1" applyFont="1" applyFill="1" applyBorder="1" applyAlignment="1">
      <alignment horizontal="center" vertical="center" wrapText="1"/>
    </xf>
    <xf numFmtId="1" fontId="69" fillId="0" borderId="28" xfId="0" applyNumberFormat="1" applyFont="1" applyFill="1" applyBorder="1" applyAlignment="1">
      <alignment horizontal="center" vertical="center" wrapText="1"/>
    </xf>
    <xf numFmtId="1" fontId="69" fillId="0" borderId="27" xfId="0" applyNumberFormat="1" applyFont="1" applyFill="1" applyBorder="1" applyAlignment="1">
      <alignment horizontal="center" vertical="center" wrapText="1"/>
    </xf>
    <xf numFmtId="1" fontId="69" fillId="0" borderId="26" xfId="0" applyNumberFormat="1" applyFont="1" applyFill="1" applyBorder="1" applyAlignment="1">
      <alignment horizontal="center" vertical="center" wrapText="1"/>
    </xf>
    <xf numFmtId="1" fontId="69" fillId="0" borderId="31" xfId="0" applyNumberFormat="1" applyFont="1" applyFill="1" applyBorder="1" applyAlignment="1">
      <alignment horizontal="center" vertical="center" wrapText="1"/>
    </xf>
    <xf numFmtId="188" fontId="69" fillId="0" borderId="23" xfId="0" applyNumberFormat="1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/>
    </xf>
    <xf numFmtId="0" fontId="68" fillId="0" borderId="26" xfId="0" applyFont="1" applyFill="1" applyBorder="1" applyAlignment="1">
      <alignment/>
    </xf>
    <xf numFmtId="2" fontId="66" fillId="0" borderId="37" xfId="0" applyNumberFormat="1" applyFont="1" applyFill="1" applyBorder="1" applyAlignment="1">
      <alignment horizontal="center" vertical="center" wrapText="1"/>
    </xf>
    <xf numFmtId="2" fontId="66" fillId="0" borderId="15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/>
    </xf>
    <xf numFmtId="0" fontId="66" fillId="0" borderId="46" xfId="0" applyFont="1" applyFill="1" applyBorder="1" applyAlignment="1">
      <alignment horizontal="left" vertical="center" wrapText="1"/>
    </xf>
    <xf numFmtId="2" fontId="66" fillId="0" borderId="47" xfId="0" applyNumberFormat="1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/>
    </xf>
    <xf numFmtId="0" fontId="68" fillId="0" borderId="48" xfId="0" applyFont="1" applyFill="1" applyBorder="1" applyAlignment="1">
      <alignment/>
    </xf>
    <xf numFmtId="0" fontId="68" fillId="0" borderId="49" xfId="0" applyFont="1" applyFill="1" applyBorder="1" applyAlignment="1">
      <alignment/>
    </xf>
    <xf numFmtId="0" fontId="66" fillId="0" borderId="50" xfId="0" applyFont="1" applyFill="1" applyBorder="1" applyAlignment="1">
      <alignment horizontal="left" vertical="center" wrapText="1"/>
    </xf>
    <xf numFmtId="49" fontId="66" fillId="0" borderId="22" xfId="0" applyNumberFormat="1" applyFont="1" applyFill="1" applyBorder="1" applyAlignment="1">
      <alignment horizontal="center" vertical="center" wrapText="1"/>
    </xf>
    <xf numFmtId="188" fontId="66" fillId="0" borderId="51" xfId="0" applyNumberFormat="1" applyFont="1" applyFill="1" applyBorder="1" applyAlignment="1">
      <alignment horizontal="center" vertical="center" wrapText="1"/>
    </xf>
    <xf numFmtId="1" fontId="66" fillId="0" borderId="52" xfId="0" applyNumberFormat="1" applyFont="1" applyFill="1" applyBorder="1" applyAlignment="1">
      <alignment horizontal="center" vertical="center" wrapText="1"/>
    </xf>
    <xf numFmtId="1" fontId="66" fillId="0" borderId="51" xfId="0" applyNumberFormat="1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horizontal="center" vertical="center" wrapText="1"/>
    </xf>
    <xf numFmtId="0" fontId="66" fillId="0" borderId="51" xfId="0" applyFont="1" applyFill="1" applyBorder="1" applyAlignment="1">
      <alignment horizontal="center" vertical="center" wrapText="1"/>
    </xf>
    <xf numFmtId="0" fontId="66" fillId="0" borderId="53" xfId="0" applyFont="1" applyFill="1" applyBorder="1" applyAlignment="1">
      <alignment horizontal="center" vertical="center" wrapText="1"/>
    </xf>
    <xf numFmtId="0" fontId="66" fillId="0" borderId="54" xfId="0" applyFont="1" applyFill="1" applyBorder="1" applyAlignment="1">
      <alignment/>
    </xf>
    <xf numFmtId="2" fontId="69" fillId="0" borderId="28" xfId="0" applyNumberFormat="1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left" vertical="center" wrapText="1"/>
    </xf>
    <xf numFmtId="49" fontId="66" fillId="0" borderId="37" xfId="0" applyNumberFormat="1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/>
    </xf>
    <xf numFmtId="2" fontId="66" fillId="0" borderId="33" xfId="0" applyNumberFormat="1" applyFont="1" applyFill="1" applyBorder="1" applyAlignment="1">
      <alignment horizontal="center" vertical="center" wrapText="1"/>
    </xf>
    <xf numFmtId="1" fontId="66" fillId="0" borderId="34" xfId="0" applyNumberFormat="1" applyFont="1" applyFill="1" applyBorder="1" applyAlignment="1" applyProtection="1">
      <alignment horizontal="center" vertical="center"/>
      <protection locked="0"/>
    </xf>
    <xf numFmtId="1" fontId="66" fillId="0" borderId="33" xfId="0" applyNumberFormat="1" applyFont="1" applyFill="1" applyBorder="1" applyAlignment="1" applyProtection="1">
      <alignment vertical="center"/>
      <protection locked="0"/>
    </xf>
    <xf numFmtId="1" fontId="66" fillId="0" borderId="34" xfId="0" applyNumberFormat="1" applyFont="1" applyFill="1" applyBorder="1" applyAlignment="1" applyProtection="1">
      <alignment vertical="center"/>
      <protection locked="0"/>
    </xf>
    <xf numFmtId="1" fontId="66" fillId="0" borderId="36" xfId="0" applyNumberFormat="1" applyFont="1" applyFill="1" applyBorder="1" applyAlignment="1" applyProtection="1">
      <alignment vertical="center"/>
      <protection locked="0"/>
    </xf>
    <xf numFmtId="1" fontId="66" fillId="0" borderId="37" xfId="0" applyNumberFormat="1" applyFont="1" applyFill="1" applyBorder="1" applyAlignment="1" applyProtection="1">
      <alignment vertical="center"/>
      <protection locked="0"/>
    </xf>
    <xf numFmtId="0" fontId="66" fillId="0" borderId="37" xfId="0" applyFont="1" applyFill="1" applyBorder="1" applyAlignment="1">
      <alignment/>
    </xf>
    <xf numFmtId="0" fontId="66" fillId="0" borderId="34" xfId="0" applyFont="1" applyFill="1" applyBorder="1" applyAlignment="1">
      <alignment/>
    </xf>
    <xf numFmtId="0" fontId="66" fillId="0" borderId="35" xfId="0" applyFont="1" applyFill="1" applyBorder="1" applyAlignment="1">
      <alignment/>
    </xf>
    <xf numFmtId="0" fontId="66" fillId="0" borderId="33" xfId="0" applyFont="1" applyFill="1" applyBorder="1" applyAlignment="1">
      <alignment/>
    </xf>
    <xf numFmtId="0" fontId="66" fillId="0" borderId="36" xfId="0" applyFont="1" applyFill="1" applyBorder="1" applyAlignment="1">
      <alignment/>
    </xf>
    <xf numFmtId="0" fontId="66" fillId="0" borderId="56" xfId="0" applyFont="1" applyFill="1" applyBorder="1" applyAlignment="1">
      <alignment horizontal="left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2" fontId="66" fillId="0" borderId="13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left" vertical="center" wrapText="1"/>
    </xf>
    <xf numFmtId="49" fontId="66" fillId="0" borderId="44" xfId="0" applyNumberFormat="1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left" vertical="center" wrapText="1"/>
    </xf>
    <xf numFmtId="49" fontId="66" fillId="0" borderId="48" xfId="0" applyNumberFormat="1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/>
    </xf>
    <xf numFmtId="0" fontId="68" fillId="0" borderId="49" xfId="0" applyFont="1" applyFill="1" applyBorder="1" applyAlignment="1">
      <alignment/>
    </xf>
    <xf numFmtId="0" fontId="69" fillId="0" borderId="59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 wrapText="1"/>
    </xf>
    <xf numFmtId="0" fontId="69" fillId="0" borderId="61" xfId="0" applyFont="1" applyFill="1" applyBorder="1" applyAlignment="1">
      <alignment horizontal="center" vertical="center" wrapText="1"/>
    </xf>
    <xf numFmtId="2" fontId="69" fillId="0" borderId="59" xfId="0" applyNumberFormat="1" applyFont="1" applyFill="1" applyBorder="1" applyAlignment="1">
      <alignment horizontal="center" vertical="center" wrapText="1"/>
    </xf>
    <xf numFmtId="1" fontId="69" fillId="0" borderId="61" xfId="0" applyNumberFormat="1" applyFont="1" applyFill="1" applyBorder="1" applyAlignment="1">
      <alignment horizontal="center" vertical="center" wrapText="1"/>
    </xf>
    <xf numFmtId="1" fontId="69" fillId="0" borderId="0" xfId="0" applyNumberFormat="1" applyFont="1" applyFill="1" applyBorder="1" applyAlignment="1">
      <alignment horizontal="center" vertical="center" wrapText="1"/>
    </xf>
    <xf numFmtId="1" fontId="69" fillId="0" borderId="16" xfId="0" applyNumberFormat="1" applyFont="1" applyFill="1" applyBorder="1" applyAlignment="1">
      <alignment horizontal="center" vertical="center" wrapText="1"/>
    </xf>
    <xf numFmtId="1" fontId="69" fillId="0" borderId="62" xfId="0" applyNumberFormat="1" applyFont="1" applyFill="1" applyBorder="1" applyAlignment="1">
      <alignment horizontal="center" vertical="center" wrapText="1"/>
    </xf>
    <xf numFmtId="1" fontId="69" fillId="0" borderId="30" xfId="0" applyNumberFormat="1" applyFont="1" applyFill="1" applyBorder="1" applyAlignment="1">
      <alignment horizontal="center" vertical="center" wrapText="1"/>
    </xf>
    <xf numFmtId="1" fontId="69" fillId="0" borderId="63" xfId="0" applyNumberFormat="1" applyFont="1" applyFill="1" applyBorder="1" applyAlignment="1">
      <alignment horizontal="center" vertical="center" wrapText="1"/>
    </xf>
    <xf numFmtId="1" fontId="69" fillId="0" borderId="64" xfId="0" applyNumberFormat="1" applyFont="1" applyFill="1" applyBorder="1" applyAlignment="1">
      <alignment horizontal="center" vertical="center" wrapText="1"/>
    </xf>
    <xf numFmtId="188" fontId="69" fillId="0" borderId="65" xfId="0" applyNumberFormat="1" applyFont="1" applyFill="1" applyBorder="1" applyAlignment="1">
      <alignment horizontal="center" vertical="center" wrapText="1"/>
    </xf>
    <xf numFmtId="0" fontId="69" fillId="0" borderId="66" xfId="0" applyFont="1" applyFill="1" applyBorder="1" applyAlignment="1">
      <alignment/>
    </xf>
    <xf numFmtId="0" fontId="69" fillId="0" borderId="60" xfId="0" applyFont="1" applyFill="1" applyBorder="1" applyAlignment="1">
      <alignment/>
    </xf>
    <xf numFmtId="2" fontId="69" fillId="0" borderId="27" xfId="0" applyNumberFormat="1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/>
    </xf>
    <xf numFmtId="0" fontId="69" fillId="0" borderId="26" xfId="0" applyFont="1" applyFill="1" applyBorder="1" applyAlignment="1">
      <alignment/>
    </xf>
    <xf numFmtId="0" fontId="66" fillId="0" borderId="67" xfId="0" applyFont="1" applyFill="1" applyBorder="1" applyAlignment="1">
      <alignment horizontal="left" vertical="center" wrapText="1"/>
    </xf>
    <xf numFmtId="0" fontId="66" fillId="0" borderId="42" xfId="0" applyFont="1" applyFill="1" applyBorder="1" applyAlignment="1">
      <alignment/>
    </xf>
    <xf numFmtId="0" fontId="68" fillId="0" borderId="25" xfId="0" applyFont="1" applyFill="1" applyBorder="1" applyAlignment="1">
      <alignment/>
    </xf>
    <xf numFmtId="0" fontId="66" fillId="0" borderId="48" xfId="0" applyFont="1" applyFill="1" applyBorder="1" applyAlignment="1">
      <alignment/>
    </xf>
    <xf numFmtId="0" fontId="66" fillId="0" borderId="49" xfId="0" applyFont="1" applyFill="1" applyBorder="1" applyAlignment="1">
      <alignment/>
    </xf>
    <xf numFmtId="2" fontId="69" fillId="0" borderId="66" xfId="0" applyNumberFormat="1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vertical="center" wrapText="1"/>
    </xf>
    <xf numFmtId="0" fontId="66" fillId="0" borderId="56" xfId="0" applyFont="1" applyFill="1" applyBorder="1" applyAlignment="1">
      <alignment horizontal="left"/>
    </xf>
    <xf numFmtId="0" fontId="66" fillId="0" borderId="47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1" fontId="69" fillId="0" borderId="18" xfId="0" applyNumberFormat="1" applyFont="1" applyFill="1" applyBorder="1" applyAlignment="1">
      <alignment horizontal="center" vertical="center" wrapText="1"/>
    </xf>
    <xf numFmtId="1" fontId="69" fillId="0" borderId="11" xfId="0" applyNumberFormat="1" applyFont="1" applyFill="1" applyBorder="1" applyAlignment="1">
      <alignment horizontal="center" vertical="center" wrapText="1"/>
    </xf>
    <xf numFmtId="1" fontId="69" fillId="0" borderId="68" xfId="0" applyNumberFormat="1" applyFont="1" applyFill="1" applyBorder="1" applyAlignment="1">
      <alignment horizontal="center" vertical="center" wrapText="1"/>
    </xf>
    <xf numFmtId="1" fontId="69" fillId="0" borderId="66" xfId="0" applyNumberFormat="1" applyFont="1" applyFill="1" applyBorder="1" applyAlignment="1">
      <alignment horizontal="center" vertical="center" wrapText="1"/>
    </xf>
    <xf numFmtId="1" fontId="69" fillId="0" borderId="59" xfId="0" applyNumberFormat="1" applyFont="1" applyFill="1" applyBorder="1" applyAlignment="1">
      <alignment horizontal="center" vertical="center" wrapText="1"/>
    </xf>
    <xf numFmtId="1" fontId="69" fillId="0" borderId="60" xfId="0" applyNumberFormat="1" applyFont="1" applyFill="1" applyBorder="1" applyAlignment="1">
      <alignment horizontal="center" vertical="center" wrapText="1"/>
    </xf>
    <xf numFmtId="1" fontId="69" fillId="0" borderId="25" xfId="0" applyNumberFormat="1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0" fontId="66" fillId="0" borderId="59" xfId="0" applyFont="1" applyFill="1" applyBorder="1" applyAlignment="1">
      <alignment horizontal="left" vertical="center"/>
    </xf>
    <xf numFmtId="0" fontId="66" fillId="0" borderId="61" xfId="0" applyFont="1" applyFill="1" applyBorder="1" applyAlignment="1">
      <alignment horizontal="left" vertical="center"/>
    </xf>
    <xf numFmtId="0" fontId="69" fillId="0" borderId="37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2" fontId="69" fillId="0" borderId="34" xfId="0" applyNumberFormat="1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2" fontId="69" fillId="0" borderId="5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9" fillId="0" borderId="15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9" fillId="0" borderId="69" xfId="0" applyFont="1" applyFill="1" applyBorder="1" applyAlignment="1">
      <alignment horizontal="center" vertical="center" wrapText="1"/>
    </xf>
    <xf numFmtId="0" fontId="69" fillId="0" borderId="70" xfId="0" applyFont="1" applyFill="1" applyBorder="1" applyAlignment="1">
      <alignment horizontal="center" vertical="center" wrapText="1"/>
    </xf>
    <xf numFmtId="2" fontId="69" fillId="0" borderId="49" xfId="0" applyNumberFormat="1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69" fillId="0" borderId="71" xfId="0" applyFont="1" applyFill="1" applyBorder="1" applyAlignment="1">
      <alignment horizontal="center" vertical="center" wrapText="1"/>
    </xf>
    <xf numFmtId="2" fontId="69" fillId="0" borderId="56" xfId="0" applyNumberFormat="1" applyFont="1" applyFill="1" applyBorder="1" applyAlignment="1">
      <alignment horizontal="center" vertical="center" wrapText="1"/>
    </xf>
    <xf numFmtId="2" fontId="68" fillId="0" borderId="0" xfId="0" applyNumberFormat="1" applyFont="1" applyFill="1" applyAlignment="1">
      <alignment/>
    </xf>
    <xf numFmtId="0" fontId="66" fillId="0" borderId="70" xfId="0" applyFont="1" applyFill="1" applyBorder="1" applyAlignment="1">
      <alignment horizontal="left" vertical="center"/>
    </xf>
    <xf numFmtId="0" fontId="66" fillId="0" borderId="69" xfId="0" applyFont="1" applyFill="1" applyBorder="1" applyAlignment="1">
      <alignment horizontal="left" vertical="center"/>
    </xf>
    <xf numFmtId="0" fontId="69" fillId="0" borderId="56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1" fontId="69" fillId="0" borderId="56" xfId="0" applyNumberFormat="1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left" vertical="center"/>
    </xf>
    <xf numFmtId="0" fontId="66" fillId="0" borderId="73" xfId="0" applyFont="1" applyFill="1" applyBorder="1" applyAlignment="1">
      <alignment horizontal="left" vertical="center"/>
    </xf>
    <xf numFmtId="0" fontId="69" fillId="0" borderId="44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9" fillId="0" borderId="73" xfId="0" applyFont="1" applyFill="1" applyBorder="1" applyAlignment="1">
      <alignment horizontal="center" vertical="center" wrapText="1"/>
    </xf>
    <xf numFmtId="0" fontId="69" fillId="0" borderId="72" xfId="0" applyFont="1" applyFill="1" applyBorder="1" applyAlignment="1">
      <alignment horizontal="center" vertical="center" wrapText="1"/>
    </xf>
    <xf numFmtId="2" fontId="69" fillId="0" borderId="42" xfId="0" applyNumberFormat="1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1" fontId="69" fillId="0" borderId="49" xfId="0" applyNumberFormat="1" applyFont="1" applyFill="1" applyBorder="1" applyAlignment="1">
      <alignment horizontal="center" vertical="center" wrapText="1"/>
    </xf>
    <xf numFmtId="1" fontId="69" fillId="0" borderId="69" xfId="0" applyNumberFormat="1" applyFont="1" applyFill="1" applyBorder="1" applyAlignment="1">
      <alignment horizontal="center" vertical="center" wrapText="1"/>
    </xf>
    <xf numFmtId="1" fontId="69" fillId="0" borderId="70" xfId="0" applyNumberFormat="1" applyFont="1" applyFill="1" applyBorder="1" applyAlignment="1">
      <alignment horizontal="center" vertical="center" wrapText="1"/>
    </xf>
    <xf numFmtId="1" fontId="69" fillId="0" borderId="58" xfId="0" applyNumberFormat="1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center" vertical="center" wrapText="1"/>
    </xf>
    <xf numFmtId="1" fontId="69" fillId="0" borderId="14" xfId="0" applyNumberFormat="1" applyFont="1" applyFill="1" applyBorder="1" applyAlignment="1">
      <alignment horizontal="center" vertical="center" wrapText="1"/>
    </xf>
    <xf numFmtId="1" fontId="69" fillId="0" borderId="13" xfId="0" applyNumberFormat="1" applyFont="1" applyFill="1" applyBorder="1" applyAlignment="1">
      <alignment horizontal="center" vertical="center" wrapText="1"/>
    </xf>
    <xf numFmtId="0" fontId="69" fillId="0" borderId="51" xfId="0" applyFont="1" applyFill="1" applyBorder="1" applyAlignment="1">
      <alignment horizontal="center" vertical="center" wrapText="1"/>
    </xf>
    <xf numFmtId="1" fontId="69" fillId="0" borderId="22" xfId="0" applyNumberFormat="1" applyFont="1" applyFill="1" applyBorder="1" applyAlignment="1">
      <alignment horizontal="center" vertical="center" wrapText="1"/>
    </xf>
    <xf numFmtId="1" fontId="69" fillId="0" borderId="41" xfId="0" applyNumberFormat="1" applyFont="1" applyFill="1" applyBorder="1" applyAlignment="1">
      <alignment horizontal="center" vertical="center" wrapText="1"/>
    </xf>
    <xf numFmtId="1" fontId="69" fillId="0" borderId="21" xfId="0" applyNumberFormat="1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1" fontId="69" fillId="0" borderId="5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 wrapText="1"/>
    </xf>
    <xf numFmtId="1" fontId="66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left"/>
    </xf>
    <xf numFmtId="188" fontId="69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2" fontId="69" fillId="0" borderId="0" xfId="0" applyNumberFormat="1" applyFont="1" applyFill="1" applyBorder="1" applyAlignment="1">
      <alignment horizontal="center" vertical="center" wrapText="1"/>
    </xf>
    <xf numFmtId="1" fontId="69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 vertical="center" wrapText="1"/>
    </xf>
    <xf numFmtId="2" fontId="68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1" fontId="74" fillId="0" borderId="0" xfId="0" applyNumberFormat="1" applyFont="1" applyFill="1" applyBorder="1" applyAlignment="1">
      <alignment horizontal="center" vertical="center" wrapText="1"/>
    </xf>
    <xf numFmtId="2" fontId="74" fillId="0" borderId="0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vertical="center"/>
    </xf>
    <xf numFmtId="0" fontId="75" fillId="0" borderId="13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 wrapText="1"/>
    </xf>
    <xf numFmtId="1" fontId="66" fillId="0" borderId="33" xfId="0" applyNumberFormat="1" applyFont="1" applyFill="1" applyBorder="1" applyAlignment="1" applyProtection="1">
      <alignment horizontal="center" vertical="center"/>
      <protection locked="0"/>
    </xf>
    <xf numFmtId="1" fontId="66" fillId="0" borderId="36" xfId="0" applyNumberFormat="1" applyFont="1" applyFill="1" applyBorder="1" applyAlignment="1" applyProtection="1">
      <alignment horizontal="center" vertical="center"/>
      <protection locked="0"/>
    </xf>
    <xf numFmtId="1" fontId="68" fillId="0" borderId="0" xfId="0" applyNumberFormat="1" applyFont="1" applyFill="1" applyAlignment="1">
      <alignment/>
    </xf>
    <xf numFmtId="0" fontId="68" fillId="0" borderId="15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47" xfId="0" applyFont="1" applyFill="1" applyBorder="1" applyAlignment="1">
      <alignment horizontal="center" vertical="center" wrapText="1"/>
    </xf>
    <xf numFmtId="2" fontId="68" fillId="0" borderId="11" xfId="0" applyNumberFormat="1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66" fillId="0" borderId="4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68" xfId="0" applyFont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2" fillId="0" borderId="6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textRotation="90" wrapText="1"/>
    </xf>
    <xf numFmtId="2" fontId="66" fillId="0" borderId="80" xfId="0" applyNumberFormat="1" applyFont="1" applyFill="1" applyBorder="1" applyAlignment="1">
      <alignment horizontal="center" vertical="center" wrapText="1"/>
    </xf>
    <xf numFmtId="1" fontId="69" fillId="0" borderId="51" xfId="0" applyNumberFormat="1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center" vertical="center"/>
    </xf>
    <xf numFmtId="1" fontId="69" fillId="0" borderId="42" xfId="0" applyNumberFormat="1" applyFont="1" applyFill="1" applyBorder="1" applyAlignment="1">
      <alignment horizontal="center" vertical="center" wrapText="1"/>
    </xf>
    <xf numFmtId="2" fontId="66" fillId="0" borderId="75" xfId="0" applyNumberFormat="1" applyFont="1" applyFill="1" applyBorder="1" applyAlignment="1">
      <alignment horizontal="center" vertical="center" wrapText="1"/>
    </xf>
    <xf numFmtId="2" fontId="66" fillId="0" borderId="44" xfId="0" applyNumberFormat="1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0" fontId="66" fillId="0" borderId="12" xfId="0" applyFont="1" applyFill="1" applyBorder="1" applyAlignment="1">
      <alignment/>
    </xf>
    <xf numFmtId="49" fontId="66" fillId="0" borderId="47" xfId="0" applyNumberFormat="1" applyFont="1" applyFill="1" applyBorder="1" applyAlignment="1">
      <alignment horizontal="center" vertical="center" wrapText="1"/>
    </xf>
    <xf numFmtId="0" fontId="68" fillId="0" borderId="47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2" fontId="66" fillId="0" borderId="10" xfId="0" applyNumberFormat="1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/>
    </xf>
    <xf numFmtId="0" fontId="69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68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/>
    </xf>
    <xf numFmtId="0" fontId="66" fillId="0" borderId="68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42" xfId="0" applyFont="1" applyFill="1" applyBorder="1" applyAlignment="1">
      <alignment horizontal="center" vertical="center" wrapText="1"/>
    </xf>
    <xf numFmtId="1" fontId="66" fillId="0" borderId="47" xfId="0" applyNumberFormat="1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2" fontId="66" fillId="0" borderId="18" xfId="0" applyNumberFormat="1" applyFont="1" applyFill="1" applyBorder="1" applyAlignment="1">
      <alignment horizontal="center" vertical="center" wrapText="1"/>
    </xf>
    <xf numFmtId="1" fontId="66" fillId="0" borderId="16" xfId="0" applyNumberFormat="1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69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1" fontId="66" fillId="0" borderId="69" xfId="0" applyNumberFormat="1" applyFont="1" applyFill="1" applyBorder="1" applyAlignment="1">
      <alignment horizontal="center" vertical="center" wrapText="1"/>
    </xf>
    <xf numFmtId="1" fontId="66" fillId="0" borderId="48" xfId="0" applyNumberFormat="1" applyFont="1" applyFill="1" applyBorder="1" applyAlignment="1">
      <alignment horizontal="center" vertical="center" wrapText="1"/>
    </xf>
    <xf numFmtId="2" fontId="66" fillId="0" borderId="70" xfId="0" applyNumberFormat="1" applyFont="1" applyFill="1" applyBorder="1" applyAlignment="1">
      <alignment horizontal="center" vertical="center" wrapText="1"/>
    </xf>
    <xf numFmtId="1" fontId="66" fillId="0" borderId="71" xfId="0" applyNumberFormat="1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49" fontId="66" fillId="0" borderId="49" xfId="0" applyNumberFormat="1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/>
    </xf>
    <xf numFmtId="0" fontId="66" fillId="0" borderId="73" xfId="0" applyFont="1" applyFill="1" applyBorder="1" applyAlignment="1">
      <alignment horizontal="center"/>
    </xf>
    <xf numFmtId="0" fontId="66" fillId="0" borderId="72" xfId="0" applyFont="1" applyFill="1" applyBorder="1" applyAlignment="1">
      <alignment horizontal="center"/>
    </xf>
    <xf numFmtId="1" fontId="66" fillId="0" borderId="44" xfId="0" applyNumberFormat="1" applyFont="1" applyFill="1" applyBorder="1" applyAlignment="1">
      <alignment horizontal="center" vertical="center" wrapText="1"/>
    </xf>
    <xf numFmtId="2" fontId="66" fillId="0" borderId="72" xfId="0" applyNumberFormat="1" applyFont="1" applyFill="1" applyBorder="1" applyAlignment="1">
      <alignment horizontal="center" vertical="center" wrapText="1"/>
    </xf>
    <xf numFmtId="1" fontId="66" fillId="0" borderId="43" xfId="0" applyNumberFormat="1" applyFont="1" applyFill="1" applyBorder="1" applyAlignment="1">
      <alignment horizontal="center" vertical="center" wrapText="1"/>
    </xf>
    <xf numFmtId="49" fontId="66" fillId="0" borderId="72" xfId="0" applyNumberFormat="1" applyFont="1" applyFill="1" applyBorder="1" applyAlignment="1">
      <alignment horizontal="center" vertical="center" wrapText="1"/>
    </xf>
    <xf numFmtId="49" fontId="66" fillId="0" borderId="42" xfId="0" applyNumberFormat="1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71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/>
    </xf>
    <xf numFmtId="0" fontId="68" fillId="0" borderId="4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/>
    </xf>
    <xf numFmtId="0" fontId="66" fillId="0" borderId="44" xfId="0" applyFont="1" applyFill="1" applyBorder="1" applyAlignment="1">
      <alignment/>
    </xf>
    <xf numFmtId="0" fontId="66" fillId="0" borderId="39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textRotation="90" wrapText="1"/>
    </xf>
    <xf numFmtId="0" fontId="66" fillId="0" borderId="55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6" fillId="0" borderId="77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0" fillId="0" borderId="75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6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textRotation="90"/>
    </xf>
    <xf numFmtId="0" fontId="2" fillId="0" borderId="84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 textRotation="90"/>
    </xf>
    <xf numFmtId="0" fontId="2" fillId="0" borderId="84" xfId="0" applyFont="1" applyBorder="1" applyAlignment="1">
      <alignment horizontal="left" vertical="center" textRotation="90"/>
    </xf>
    <xf numFmtId="0" fontId="2" fillId="0" borderId="24" xfId="0" applyFont="1" applyBorder="1" applyAlignment="1">
      <alignment horizontal="center" vertical="center"/>
    </xf>
    <xf numFmtId="16" fontId="2" fillId="0" borderId="65" xfId="0" applyNumberFormat="1" applyFont="1" applyBorder="1" applyAlignment="1">
      <alignment horizontal="center" vertical="center" textRotation="90"/>
    </xf>
    <xf numFmtId="16" fontId="2" fillId="0" borderId="84" xfId="0" applyNumberFormat="1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75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9" fillId="0" borderId="75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7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75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15" xfId="0" applyBorder="1" applyAlignment="1">
      <alignment wrapText="1"/>
    </xf>
    <xf numFmtId="49" fontId="2" fillId="0" borderId="65" xfId="0" applyNumberFormat="1" applyFont="1" applyBorder="1" applyAlignment="1">
      <alignment horizontal="center" vertical="center" textRotation="90"/>
    </xf>
    <xf numFmtId="49" fontId="2" fillId="0" borderId="84" xfId="0" applyNumberFormat="1" applyFont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9" fillId="0" borderId="50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86" xfId="0" applyFont="1" applyFill="1" applyBorder="1" applyAlignment="1">
      <alignment horizontal="center" vertical="center" wrapText="1"/>
    </xf>
    <xf numFmtId="1" fontId="69" fillId="0" borderId="50" xfId="0" applyNumberFormat="1" applyFont="1" applyFill="1" applyBorder="1" applyAlignment="1">
      <alignment horizontal="center" vertical="center" wrapText="1"/>
    </xf>
    <xf numFmtId="1" fontId="69" fillId="0" borderId="54" xfId="0" applyNumberFormat="1" applyFont="1" applyFill="1" applyBorder="1" applyAlignment="1">
      <alignment horizontal="center" vertical="center" wrapText="1"/>
    </xf>
    <xf numFmtId="1" fontId="69" fillId="0" borderId="86" xfId="0" applyNumberFormat="1" applyFont="1" applyFill="1" applyBorder="1" applyAlignment="1">
      <alignment horizontal="center" vertical="center" wrapText="1"/>
    </xf>
    <xf numFmtId="1" fontId="69" fillId="0" borderId="38" xfId="0" applyNumberFormat="1" applyFont="1" applyFill="1" applyBorder="1" applyAlignment="1">
      <alignment horizontal="center" vertical="center" wrapText="1"/>
    </xf>
    <xf numFmtId="1" fontId="69" fillId="0" borderId="75" xfId="0" applyNumberFormat="1" applyFont="1" applyFill="1" applyBorder="1" applyAlignment="1">
      <alignment horizontal="center" vertical="center" wrapText="1"/>
    </xf>
    <xf numFmtId="1" fontId="69" fillId="0" borderId="77" xfId="0" applyNumberFormat="1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75" xfId="0" applyFont="1" applyFill="1" applyBorder="1" applyAlignment="1">
      <alignment horizontal="center" vertical="center" wrapText="1"/>
    </xf>
    <xf numFmtId="0" fontId="69" fillId="0" borderId="77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left" vertical="center"/>
    </xf>
    <xf numFmtId="0" fontId="66" fillId="0" borderId="86" xfId="0" applyFont="1" applyFill="1" applyBorder="1" applyAlignment="1">
      <alignment horizontal="left" vertical="center"/>
    </xf>
    <xf numFmtId="0" fontId="66" fillId="0" borderId="38" xfId="0" applyFont="1" applyFill="1" applyBorder="1" applyAlignment="1">
      <alignment horizontal="left" vertical="center"/>
    </xf>
    <xf numFmtId="0" fontId="66" fillId="0" borderId="77" xfId="0" applyFont="1" applyFill="1" applyBorder="1" applyAlignment="1">
      <alignment horizontal="left" vertical="center"/>
    </xf>
    <xf numFmtId="0" fontId="66" fillId="0" borderId="38" xfId="0" applyFont="1" applyFill="1" applyBorder="1" applyAlignment="1">
      <alignment horizontal="left" vertical="center" wrapText="1"/>
    </xf>
    <xf numFmtId="0" fontId="66" fillId="0" borderId="77" xfId="0" applyFont="1" applyFill="1" applyBorder="1" applyAlignment="1">
      <alignment horizontal="left" vertical="center" wrapText="1"/>
    </xf>
    <xf numFmtId="188" fontId="69" fillId="0" borderId="38" xfId="0" applyNumberFormat="1" applyFont="1" applyFill="1" applyBorder="1" applyAlignment="1">
      <alignment horizontal="center" vertical="center" wrapText="1"/>
    </xf>
    <xf numFmtId="188" fontId="69" fillId="0" borderId="75" xfId="0" applyNumberFormat="1" applyFont="1" applyFill="1" applyBorder="1" applyAlignment="1">
      <alignment horizontal="center" vertical="center" wrapText="1"/>
    </xf>
    <xf numFmtId="188" fontId="69" fillId="0" borderId="77" xfId="0" applyNumberFormat="1" applyFont="1" applyFill="1" applyBorder="1" applyAlignment="1">
      <alignment horizontal="center" vertical="center" wrapText="1"/>
    </xf>
    <xf numFmtId="2" fontId="69" fillId="0" borderId="38" xfId="0" applyNumberFormat="1" applyFont="1" applyFill="1" applyBorder="1" applyAlignment="1">
      <alignment horizontal="center" vertical="center" wrapText="1"/>
    </xf>
    <xf numFmtId="2" fontId="69" fillId="0" borderId="75" xfId="0" applyNumberFormat="1" applyFont="1" applyFill="1" applyBorder="1" applyAlignment="1">
      <alignment horizontal="center" vertical="center" wrapText="1"/>
    </xf>
    <xf numFmtId="2" fontId="69" fillId="0" borderId="77" xfId="0" applyNumberFormat="1" applyFont="1" applyFill="1" applyBorder="1" applyAlignment="1">
      <alignment horizontal="center" vertical="center" wrapText="1"/>
    </xf>
    <xf numFmtId="0" fontId="76" fillId="0" borderId="82" xfId="0" applyFont="1" applyFill="1" applyBorder="1" applyAlignment="1">
      <alignment horizontal="center" vertical="center"/>
    </xf>
    <xf numFmtId="0" fontId="76" fillId="0" borderId="78" xfId="0" applyFont="1" applyFill="1" applyBorder="1" applyAlignment="1">
      <alignment horizontal="center" vertical="center"/>
    </xf>
    <xf numFmtId="0" fontId="76" fillId="0" borderId="83" xfId="0" applyFont="1" applyFill="1" applyBorder="1" applyAlignment="1">
      <alignment horizontal="center" vertical="center"/>
    </xf>
    <xf numFmtId="2" fontId="69" fillId="0" borderId="32" xfId="0" applyNumberFormat="1" applyFont="1" applyFill="1" applyBorder="1" applyAlignment="1">
      <alignment horizontal="center" vertical="center" wrapText="1"/>
    </xf>
    <xf numFmtId="2" fontId="69" fillId="0" borderId="80" xfId="0" applyNumberFormat="1" applyFont="1" applyFill="1" applyBorder="1" applyAlignment="1">
      <alignment horizontal="center" vertical="center" wrapText="1"/>
    </xf>
    <xf numFmtId="2" fontId="69" fillId="0" borderId="85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68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84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right" vertical="center" wrapText="1"/>
    </xf>
    <xf numFmtId="0" fontId="69" fillId="0" borderId="24" xfId="0" applyFont="1" applyFill="1" applyBorder="1" applyAlignment="1">
      <alignment horizontal="right" vertical="center" wrapText="1"/>
    </xf>
    <xf numFmtId="0" fontId="69" fillId="0" borderId="27" xfId="0" applyFont="1" applyFill="1" applyBorder="1" applyAlignment="1">
      <alignment horizontal="right" vertical="center" wrapText="1"/>
    </xf>
    <xf numFmtId="0" fontId="69" fillId="0" borderId="29" xfId="0" applyFont="1" applyFill="1" applyBorder="1" applyAlignment="1">
      <alignment horizontal="right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68" xfId="0" applyFont="1" applyFill="1" applyBorder="1" applyAlignment="1">
      <alignment horizontal="center"/>
    </xf>
    <xf numFmtId="0" fontId="66" fillId="0" borderId="45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42" xfId="0" applyFont="1" applyFill="1" applyBorder="1" applyAlignment="1">
      <alignment horizontal="center" vertical="center" wrapText="1"/>
    </xf>
    <xf numFmtId="1" fontId="66" fillId="0" borderId="73" xfId="0" applyNumberFormat="1" applyFont="1" applyFill="1" applyBorder="1" applyAlignment="1">
      <alignment horizontal="center" vertical="center" wrapText="1"/>
    </xf>
    <xf numFmtId="1" fontId="66" fillId="0" borderId="45" xfId="0" applyNumberFormat="1" applyFont="1" applyFill="1" applyBorder="1" applyAlignment="1">
      <alignment horizontal="center" vertical="center" wrapText="1"/>
    </xf>
    <xf numFmtId="1" fontId="66" fillId="0" borderId="47" xfId="0" applyNumberFormat="1" applyFont="1" applyFill="1" applyBorder="1" applyAlignment="1">
      <alignment horizontal="center" vertical="center" wrapText="1"/>
    </xf>
    <xf numFmtId="1" fontId="66" fillId="0" borderId="87" xfId="0" applyNumberFormat="1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6" fillId="0" borderId="20" xfId="0" applyNumberFormat="1" applyFont="1" applyFill="1" applyBorder="1" applyAlignment="1">
      <alignment horizontal="center" vertical="center" wrapText="1"/>
    </xf>
    <xf numFmtId="2" fontId="66" fillId="0" borderId="18" xfId="0" applyNumberFormat="1" applyFont="1" applyFill="1" applyBorder="1" applyAlignment="1">
      <alignment horizontal="center" vertical="center" wrapText="1"/>
    </xf>
    <xf numFmtId="2" fontId="66" fillId="0" borderId="19" xfId="0" applyNumberFormat="1" applyFont="1" applyFill="1" applyBorder="1" applyAlignment="1">
      <alignment horizontal="center" vertical="center" wrapText="1"/>
    </xf>
    <xf numFmtId="1" fontId="66" fillId="0" borderId="16" xfId="0" applyNumberFormat="1" applyFont="1" applyFill="1" applyBorder="1" applyAlignment="1">
      <alignment horizontal="center" vertical="center" wrapText="1"/>
    </xf>
    <xf numFmtId="1" fontId="66" fillId="0" borderId="88" xfId="0" applyNumberFormat="1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69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0" fontId="66" fillId="0" borderId="70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/>
    </xf>
    <xf numFmtId="0" fontId="66" fillId="0" borderId="69" xfId="0" applyFont="1" applyFill="1" applyBorder="1" applyAlignment="1">
      <alignment horizontal="center"/>
    </xf>
    <xf numFmtId="0" fontId="66" fillId="0" borderId="70" xfId="0" applyFont="1" applyFill="1" applyBorder="1" applyAlignment="1">
      <alignment horizontal="center"/>
    </xf>
    <xf numFmtId="1" fontId="66" fillId="0" borderId="69" xfId="0" applyNumberFormat="1" applyFont="1" applyFill="1" applyBorder="1" applyAlignment="1">
      <alignment horizontal="center" vertical="center" wrapText="1"/>
    </xf>
    <xf numFmtId="1" fontId="66" fillId="0" borderId="48" xfId="0" applyNumberFormat="1" applyFont="1" applyFill="1" applyBorder="1" applyAlignment="1">
      <alignment horizontal="center" vertical="center" wrapText="1"/>
    </xf>
    <xf numFmtId="2" fontId="66" fillId="0" borderId="70" xfId="0" applyNumberFormat="1" applyFont="1" applyFill="1" applyBorder="1" applyAlignment="1">
      <alignment horizontal="center" vertical="center" wrapText="1"/>
    </xf>
    <xf numFmtId="1" fontId="66" fillId="0" borderId="71" xfId="0" applyNumberFormat="1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49" fontId="66" fillId="0" borderId="70" xfId="0" applyNumberFormat="1" applyFont="1" applyFill="1" applyBorder="1" applyAlignment="1">
      <alignment horizontal="center" vertical="center" wrapText="1"/>
    </xf>
    <xf numFmtId="49" fontId="66" fillId="0" borderId="49" xfId="0" applyNumberFormat="1" applyFont="1" applyFill="1" applyBorder="1" applyAlignment="1">
      <alignment horizontal="center" vertical="center" wrapText="1"/>
    </xf>
    <xf numFmtId="0" fontId="66" fillId="0" borderId="68" xfId="0" applyFont="1" applyFill="1" applyBorder="1" applyAlignment="1">
      <alignment horizontal="center" vertical="center"/>
    </xf>
    <xf numFmtId="0" fontId="66" fillId="0" borderId="69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/>
    </xf>
    <xf numFmtId="0" fontId="66" fillId="0" borderId="73" xfId="0" applyFont="1" applyFill="1" applyBorder="1" applyAlignment="1">
      <alignment horizontal="center"/>
    </xf>
    <xf numFmtId="0" fontId="66" fillId="0" borderId="72" xfId="0" applyFont="1" applyFill="1" applyBorder="1" applyAlignment="1">
      <alignment horizontal="center"/>
    </xf>
    <xf numFmtId="1" fontId="66" fillId="0" borderId="44" xfId="0" applyNumberFormat="1" applyFont="1" applyFill="1" applyBorder="1" applyAlignment="1">
      <alignment horizontal="center" vertical="center" wrapText="1"/>
    </xf>
    <xf numFmtId="2" fontId="66" fillId="0" borderId="72" xfId="0" applyNumberFormat="1" applyFont="1" applyFill="1" applyBorder="1" applyAlignment="1">
      <alignment horizontal="center" vertical="center" wrapText="1"/>
    </xf>
    <xf numFmtId="1" fontId="66" fillId="0" borderId="43" xfId="0" applyNumberFormat="1" applyFont="1" applyFill="1" applyBorder="1" applyAlignment="1">
      <alignment horizontal="center" vertical="center" wrapText="1"/>
    </xf>
    <xf numFmtId="49" fontId="66" fillId="0" borderId="72" xfId="0" applyNumberFormat="1" applyFont="1" applyFill="1" applyBorder="1" applyAlignment="1">
      <alignment horizontal="center" vertical="center" wrapText="1"/>
    </xf>
    <xf numFmtId="49" fontId="66" fillId="0" borderId="4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66" fillId="0" borderId="60" xfId="0" applyFont="1" applyFill="1" applyBorder="1" applyAlignment="1">
      <alignment horizontal="center" vertical="center" wrapText="1"/>
    </xf>
    <xf numFmtId="0" fontId="66" fillId="0" borderId="61" xfId="0" applyFont="1" applyFill="1" applyBorder="1" applyAlignment="1">
      <alignment horizontal="center" vertical="center" wrapText="1"/>
    </xf>
    <xf numFmtId="0" fontId="66" fillId="0" borderId="65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66" fillId="0" borderId="61" xfId="0" applyFont="1" applyFill="1" applyBorder="1" applyAlignment="1">
      <alignment horizontal="center"/>
    </xf>
    <xf numFmtId="0" fontId="66" fillId="0" borderId="59" xfId="0" applyFont="1" applyFill="1" applyBorder="1" applyAlignment="1">
      <alignment horizontal="center"/>
    </xf>
    <xf numFmtId="0" fontId="66" fillId="0" borderId="60" xfId="0" applyFont="1" applyFill="1" applyBorder="1" applyAlignment="1">
      <alignment horizontal="center"/>
    </xf>
    <xf numFmtId="1" fontId="66" fillId="0" borderId="66" xfId="0" applyNumberFormat="1" applyFont="1" applyFill="1" applyBorder="1" applyAlignment="1">
      <alignment horizontal="center" vertical="center" wrapText="1"/>
    </xf>
    <xf numFmtId="1" fontId="66" fillId="0" borderId="64" xfId="0" applyNumberFormat="1" applyFont="1" applyFill="1" applyBorder="1" applyAlignment="1">
      <alignment horizontal="center" vertical="center" wrapText="1"/>
    </xf>
    <xf numFmtId="1" fontId="66" fillId="0" borderId="61" xfId="0" applyNumberFormat="1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49" fontId="66" fillId="0" borderId="59" xfId="0" applyNumberFormat="1" applyFont="1" applyFill="1" applyBorder="1" applyAlignment="1">
      <alignment horizontal="center" vertical="center" wrapText="1"/>
    </xf>
    <xf numFmtId="49" fontId="66" fillId="0" borderId="60" xfId="0" applyNumberFormat="1" applyFont="1" applyFill="1" applyBorder="1" applyAlignment="1">
      <alignment horizontal="center" vertical="center" wrapText="1"/>
    </xf>
    <xf numFmtId="2" fontId="66" fillId="0" borderId="59" xfId="0" applyNumberFormat="1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49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7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6" fillId="0" borderId="43" xfId="0" applyFont="1" applyFill="1" applyBorder="1" applyAlignment="1">
      <alignment horizontal="center"/>
    </xf>
    <xf numFmtId="0" fontId="66" fillId="0" borderId="71" xfId="0" applyFont="1" applyFill="1" applyBorder="1" applyAlignment="1">
      <alignment horizontal="center"/>
    </xf>
    <xf numFmtId="0" fontId="66" fillId="0" borderId="84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67" fillId="0" borderId="42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72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7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/>
    </xf>
    <xf numFmtId="1" fontId="66" fillId="0" borderId="68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1" fontId="66" fillId="0" borderId="42" xfId="0" applyNumberFormat="1" applyFont="1" applyFill="1" applyBorder="1" applyAlignment="1">
      <alignment horizontal="center" vertical="center" wrapText="1"/>
    </xf>
    <xf numFmtId="1" fontId="66" fillId="0" borderId="49" xfId="0" applyNumberFormat="1" applyFont="1" applyFill="1" applyBorder="1" applyAlignment="1">
      <alignment horizontal="center" vertical="center" wrapText="1"/>
    </xf>
    <xf numFmtId="0" fontId="66" fillId="0" borderId="64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66" fillId="0" borderId="6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" fontId="66" fillId="0" borderId="60" xfId="0" applyNumberFormat="1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6" fillId="0" borderId="7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76" fillId="0" borderId="76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67" xfId="0" applyFont="1" applyFill="1" applyBorder="1" applyAlignment="1">
      <alignment horizontal="center" vertical="center"/>
    </xf>
    <xf numFmtId="0" fontId="69" fillId="0" borderId="59" xfId="0" applyFont="1" applyFill="1" applyBorder="1" applyAlignment="1">
      <alignment horizontal="right" vertical="center" wrapText="1"/>
    </xf>
    <xf numFmtId="0" fontId="69" fillId="0" borderId="64" xfId="0" applyFont="1" applyFill="1" applyBorder="1" applyAlignment="1">
      <alignment horizontal="right" vertical="center" wrapText="1"/>
    </xf>
    <xf numFmtId="0" fontId="66" fillId="0" borderId="14" xfId="0" applyFont="1" applyFill="1" applyBorder="1" applyAlignment="1">
      <alignment horizontal="center" vertical="center" textRotation="90" wrapText="1"/>
    </xf>
    <xf numFmtId="0" fontId="66" fillId="0" borderId="41" xfId="0" applyFont="1" applyFill="1" applyBorder="1" applyAlignment="1">
      <alignment horizontal="center" vertical="center" textRotation="90" wrapText="1"/>
    </xf>
    <xf numFmtId="0" fontId="66" fillId="0" borderId="40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/>
    </xf>
    <xf numFmtId="0" fontId="76" fillId="0" borderId="74" xfId="0" applyFont="1" applyFill="1" applyBorder="1" applyAlignment="1">
      <alignment horizontal="center" vertical="center"/>
    </xf>
    <xf numFmtId="0" fontId="76" fillId="0" borderId="89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70" fillId="0" borderId="9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 textRotation="90" wrapText="1"/>
    </xf>
    <xf numFmtId="0" fontId="66" fillId="0" borderId="15" xfId="0" applyFont="1" applyFill="1" applyBorder="1" applyAlignment="1">
      <alignment/>
    </xf>
    <xf numFmtId="0" fontId="66" fillId="0" borderId="44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/>
    </xf>
    <xf numFmtId="0" fontId="66" fillId="0" borderId="42" xfId="0" applyFont="1" applyFill="1" applyBorder="1" applyAlignment="1">
      <alignment/>
    </xf>
    <xf numFmtId="0" fontId="66" fillId="0" borderId="73" xfId="0" applyFont="1" applyFill="1" applyBorder="1" applyAlignment="1">
      <alignment horizontal="center" vertical="center" textRotation="90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77" xfId="0" applyFont="1" applyFill="1" applyBorder="1" applyAlignment="1">
      <alignment horizontal="center" vertical="center" textRotation="90" wrapText="1"/>
    </xf>
    <xf numFmtId="0" fontId="66" fillId="0" borderId="42" xfId="0" applyFont="1" applyFill="1" applyBorder="1" applyAlignment="1">
      <alignment horizontal="center" vertical="center" textRotation="90" wrapText="1"/>
    </xf>
    <xf numFmtId="0" fontId="74" fillId="0" borderId="36" xfId="0" applyFont="1" applyFill="1" applyBorder="1" applyAlignment="1">
      <alignment horizontal="center" vertical="center" textRotation="90" wrapText="1"/>
    </xf>
    <xf numFmtId="0" fontId="74" fillId="0" borderId="12" xfId="0" applyFont="1" applyFill="1" applyBorder="1" applyAlignment="1">
      <alignment horizontal="center" vertical="center" textRotation="90" wrapText="1"/>
    </xf>
    <xf numFmtId="0" fontId="74" fillId="0" borderId="43" xfId="0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 vertical="center" textRotation="90" wrapText="1"/>
    </xf>
    <xf numFmtId="1" fontId="66" fillId="0" borderId="42" xfId="0" applyNumberFormat="1" applyFont="1" applyFill="1" applyBorder="1" applyAlignment="1">
      <alignment horizontal="center" vertical="center" textRotation="90" wrapText="1"/>
    </xf>
    <xf numFmtId="0" fontId="68" fillId="0" borderId="11" xfId="0" applyFont="1" applyFill="1" applyBorder="1" applyAlignment="1">
      <alignment horizontal="center" wrapText="1"/>
    </xf>
    <xf numFmtId="0" fontId="68" fillId="0" borderId="66" xfId="0" applyFont="1" applyFill="1" applyBorder="1" applyAlignment="1">
      <alignment horizontal="center" vertical="center"/>
    </xf>
    <xf numFmtId="0" fontId="68" fillId="0" borderId="6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85" xfId="0" applyFont="1" applyFill="1" applyBorder="1" applyAlignment="1">
      <alignment horizontal="center" vertical="center" textRotation="90" wrapText="1"/>
    </xf>
    <xf numFmtId="0" fontId="66" fillId="0" borderId="90" xfId="0" applyFont="1" applyFill="1" applyBorder="1" applyAlignment="1">
      <alignment horizontal="center" vertical="center" textRotation="90" wrapText="1"/>
    </xf>
    <xf numFmtId="0" fontId="66" fillId="0" borderId="14" xfId="0" applyFont="1" applyFill="1" applyBorder="1" applyAlignment="1">
      <alignment/>
    </xf>
    <xf numFmtId="0" fontId="66" fillId="0" borderId="73" xfId="0" applyFont="1" applyFill="1" applyBorder="1" applyAlignment="1">
      <alignment/>
    </xf>
    <xf numFmtId="0" fontId="66" fillId="0" borderId="44" xfId="0" applyFont="1" applyFill="1" applyBorder="1" applyAlignment="1">
      <alignment horizontal="center" vertical="center" textRotation="90" wrapText="1"/>
    </xf>
    <xf numFmtId="0" fontId="70" fillId="0" borderId="0" xfId="0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6" fillId="0" borderId="85" xfId="0" applyFont="1" applyFill="1" applyBorder="1" applyAlignment="1">
      <alignment horizontal="center" vertical="center" wrapText="1"/>
    </xf>
    <xf numFmtId="0" fontId="66" fillId="0" borderId="77" xfId="0" applyFont="1" applyFill="1" applyBorder="1" applyAlignment="1">
      <alignment horizontal="center" vertical="center" wrapText="1"/>
    </xf>
    <xf numFmtId="0" fontId="66" fillId="0" borderId="90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2" fontId="66" fillId="0" borderId="37" xfId="0" applyNumberFormat="1" applyFont="1" applyFill="1" applyBorder="1" applyAlignment="1">
      <alignment horizontal="center" vertical="center" textRotation="90" wrapText="1"/>
    </xf>
    <xf numFmtId="0" fontId="66" fillId="0" borderId="15" xfId="0" applyFont="1" applyFill="1" applyBorder="1" applyAlignment="1">
      <alignment horizontal="center"/>
    </xf>
    <xf numFmtId="0" fontId="66" fillId="0" borderId="44" xfId="0" applyFont="1" applyFill="1" applyBorder="1" applyAlignment="1">
      <alignment horizontal="center"/>
    </xf>
    <xf numFmtId="0" fontId="66" fillId="0" borderId="36" xfId="0" applyFont="1" applyFill="1" applyBorder="1" applyAlignment="1">
      <alignment horizontal="center" vertical="center" textRotation="90" wrapText="1"/>
    </xf>
    <xf numFmtId="0" fontId="66" fillId="0" borderId="37" xfId="0" applyFont="1" applyFill="1" applyBorder="1" applyAlignment="1">
      <alignment horizontal="center"/>
    </xf>
    <xf numFmtId="0" fontId="66" fillId="0" borderId="3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1"/>
  <sheetViews>
    <sheetView zoomScale="85" zoomScaleNormal="85" zoomScalePageLayoutView="91" workbookViewId="0" topLeftCell="A22">
      <selection activeCell="AE28" sqref="AE28"/>
    </sheetView>
  </sheetViews>
  <sheetFormatPr defaultColWidth="9.00390625" defaultRowHeight="12.75"/>
  <cols>
    <col min="1" max="1" width="2.125" style="0" customWidth="1"/>
    <col min="2" max="18" width="3.125" style="0" customWidth="1"/>
    <col min="19" max="19" width="3.875" style="0" customWidth="1"/>
    <col min="20" max="29" width="3.125" style="0" customWidth="1"/>
    <col min="30" max="32" width="3.75390625" style="0" customWidth="1"/>
    <col min="33" max="33" width="4.00390625" style="0" customWidth="1"/>
    <col min="34" max="34" width="3.75390625" style="0" customWidth="1"/>
    <col min="35" max="35" width="4.125" style="0" customWidth="1"/>
    <col min="36" max="38" width="3.75390625" style="0" customWidth="1"/>
    <col min="39" max="41" width="3.875" style="0" customWidth="1"/>
    <col min="42" max="42" width="3.75390625" style="0" customWidth="1"/>
    <col min="43" max="45" width="4.125" style="0" customWidth="1"/>
    <col min="46" max="48" width="3.625" style="0" customWidth="1"/>
    <col min="49" max="49" width="3.375" style="0" customWidth="1"/>
    <col min="50" max="50" width="3.125" style="0" customWidth="1"/>
    <col min="51" max="51" width="4.25390625" style="0" customWidth="1"/>
    <col min="52" max="55" width="3.125" style="0" customWidth="1"/>
    <col min="56" max="56" width="3.75390625" style="0" customWidth="1"/>
    <col min="57" max="57" width="3.125" style="0" customWidth="1"/>
    <col min="58" max="58" width="5.00390625" style="0" customWidth="1"/>
    <col min="59" max="62" width="3.125" style="0" customWidth="1"/>
  </cols>
  <sheetData>
    <row r="1" spans="1:61" ht="12.75">
      <c r="A1" s="10"/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10"/>
      <c r="AV1" s="8"/>
      <c r="AW1" s="297"/>
      <c r="AX1" s="8"/>
      <c r="AY1" s="8"/>
      <c r="AZ1" s="8"/>
      <c r="BA1" s="8"/>
      <c r="BB1" s="8"/>
      <c r="BC1" s="8"/>
      <c r="BD1" s="8"/>
      <c r="BE1" s="8"/>
      <c r="BF1" s="8"/>
      <c r="BG1" s="8"/>
      <c r="BH1" s="9"/>
      <c r="BI1" s="9"/>
    </row>
    <row r="2" spans="1:61" ht="18.75">
      <c r="A2" s="10"/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39" t="s">
        <v>77</v>
      </c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23" t="s">
        <v>80</v>
      </c>
      <c r="BI2" s="9"/>
    </row>
    <row r="3" spans="1:61" ht="12.75">
      <c r="A3" s="10"/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9"/>
      <c r="BI3" s="9"/>
    </row>
    <row r="4" spans="1:61" ht="18.75">
      <c r="A4" s="10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39" t="s">
        <v>78</v>
      </c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9"/>
      <c r="BI4" s="9"/>
    </row>
    <row r="5" spans="1:61" ht="19.5">
      <c r="A5" s="24"/>
      <c r="B5" s="24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445" t="s">
        <v>224</v>
      </c>
      <c r="AW5" s="445"/>
      <c r="AX5" s="445"/>
      <c r="AY5" s="445"/>
      <c r="AZ5" s="445"/>
      <c r="BA5" s="445"/>
      <c r="BB5" s="445"/>
      <c r="BC5" s="445"/>
      <c r="BD5" s="445"/>
      <c r="BE5" s="296"/>
      <c r="BF5" s="25"/>
      <c r="BG5" s="25"/>
      <c r="BH5" s="24"/>
      <c r="BI5" s="24"/>
    </row>
    <row r="6" spans="1:61" ht="18.75">
      <c r="A6" s="24"/>
      <c r="B6" s="24"/>
      <c r="C6" s="447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448" t="s">
        <v>225</v>
      </c>
      <c r="AW6" s="449"/>
      <c r="AX6" s="449"/>
      <c r="AY6" s="449"/>
      <c r="AZ6" s="449"/>
      <c r="BA6" s="449"/>
      <c r="BB6" s="449"/>
      <c r="BC6" s="449"/>
      <c r="BD6" s="449"/>
      <c r="BE6" s="296"/>
      <c r="BF6" s="25"/>
      <c r="BG6" s="24"/>
      <c r="BH6" s="24"/>
      <c r="BI6" s="24"/>
    </row>
    <row r="7" spans="1:61" ht="18.75">
      <c r="A7" s="24"/>
      <c r="B7" s="24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450" t="s">
        <v>226</v>
      </c>
      <c r="AR7" s="450"/>
      <c r="AS7" s="450"/>
      <c r="AT7" s="450"/>
      <c r="AU7" s="450"/>
      <c r="AV7" s="450"/>
      <c r="AW7" s="450"/>
      <c r="AX7" s="448" t="s">
        <v>227</v>
      </c>
      <c r="AY7" s="448"/>
      <c r="AZ7" s="448"/>
      <c r="BA7" s="448"/>
      <c r="BB7" s="446" t="s">
        <v>253</v>
      </c>
      <c r="BC7" s="446"/>
      <c r="BD7" s="451"/>
      <c r="BE7" s="294" t="s">
        <v>228</v>
      </c>
      <c r="BF7" s="24"/>
      <c r="BG7" s="27"/>
      <c r="BH7" s="27"/>
      <c r="BI7" s="27"/>
    </row>
    <row r="8" spans="1:61" ht="18.75">
      <c r="A8" s="24"/>
      <c r="B8" s="24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26"/>
      <c r="R8" s="26"/>
      <c r="S8" s="26"/>
      <c r="T8" s="26"/>
      <c r="U8" s="26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447" t="s">
        <v>229</v>
      </c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25"/>
      <c r="AZ8" s="25"/>
      <c r="BA8" s="25"/>
      <c r="BB8" s="25"/>
      <c r="BC8" s="25"/>
      <c r="BD8" s="25"/>
      <c r="BE8" s="25"/>
      <c r="BF8" s="25"/>
      <c r="BG8" s="24"/>
      <c r="BH8" s="24"/>
      <c r="BI8" s="24"/>
    </row>
    <row r="9" spans="1:61" ht="18.75">
      <c r="A9" s="24"/>
      <c r="B9" s="2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6"/>
      <c r="R9" s="26"/>
      <c r="S9" s="26"/>
      <c r="T9" s="26"/>
      <c r="U9" s="26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5"/>
      <c r="AO9" s="25"/>
      <c r="AP9" s="25"/>
      <c r="AQ9" s="446" t="s">
        <v>230</v>
      </c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24"/>
      <c r="BH9" s="24"/>
      <c r="BI9" s="24"/>
    </row>
    <row r="10" spans="1:61" ht="18.75">
      <c r="A10" s="24"/>
      <c r="B10" s="2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6"/>
      <c r="R10" s="26"/>
      <c r="S10" s="26"/>
      <c r="T10" s="26"/>
      <c r="U10" s="26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4"/>
      <c r="BH10" s="24"/>
      <c r="BI10" s="24"/>
    </row>
    <row r="11" spans="1:61" ht="18.75" customHeight="1">
      <c r="A11" s="24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4"/>
      <c r="R11" s="298"/>
      <c r="S11" s="298"/>
      <c r="T11" s="298"/>
      <c r="U11" s="298"/>
      <c r="V11" s="298"/>
      <c r="W11" s="298"/>
      <c r="X11" s="298"/>
      <c r="Y11" s="456" t="s">
        <v>79</v>
      </c>
      <c r="Z11" s="457"/>
      <c r="AA11" s="457"/>
      <c r="AB11" s="457"/>
      <c r="AC11" s="457"/>
      <c r="AD11" s="457"/>
      <c r="AE11" s="457"/>
      <c r="AF11" s="457"/>
      <c r="AG11" s="457"/>
      <c r="AH11" s="457"/>
      <c r="AI11" s="298"/>
      <c r="AJ11" s="298"/>
      <c r="AK11" s="298"/>
      <c r="AL11" s="298"/>
      <c r="AM11" s="298"/>
      <c r="AN11" s="298"/>
      <c r="AO11" s="298"/>
      <c r="AP11" s="298"/>
      <c r="AQ11" s="298"/>
      <c r="AR11" s="458" t="s">
        <v>102</v>
      </c>
      <c r="AS11" s="458"/>
      <c r="AT11" s="458"/>
      <c r="AU11" s="458"/>
      <c r="AV11" s="459" t="s">
        <v>231</v>
      </c>
      <c r="AW11" s="459"/>
      <c r="AX11" s="25"/>
      <c r="AY11" s="25"/>
      <c r="AZ11" s="299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ht="33.75" customHeight="1">
      <c r="A12" s="452" t="s">
        <v>251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298"/>
      <c r="AR12" s="458"/>
      <c r="AS12" s="458"/>
      <c r="AT12" s="458"/>
      <c r="AU12" s="458"/>
      <c r="AV12" s="459"/>
      <c r="AW12" s="459"/>
      <c r="AX12" s="25"/>
      <c r="AY12" s="25"/>
      <c r="AZ12" s="25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50" ht="15.75" customHeight="1">
      <c r="A13" s="24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98"/>
      <c r="R13" s="298"/>
      <c r="S13" s="298"/>
      <c r="T13" s="298"/>
      <c r="U13" s="298"/>
      <c r="V13" s="298"/>
      <c r="W13" s="298"/>
      <c r="X13" s="298"/>
      <c r="Y13" s="448" t="s">
        <v>252</v>
      </c>
      <c r="Z13" s="453"/>
      <c r="AA13" s="453"/>
      <c r="AB13" s="453"/>
      <c r="AC13" s="453"/>
      <c r="AD13" s="453"/>
      <c r="AE13" s="453"/>
      <c r="AF13" s="453"/>
      <c r="AG13" s="453"/>
      <c r="AH13" s="453"/>
      <c r="AI13" s="298"/>
      <c r="AJ13" s="298"/>
      <c r="AK13" s="298"/>
      <c r="AL13" s="298"/>
      <c r="AM13" s="298"/>
      <c r="AN13" s="298"/>
      <c r="AO13" s="298"/>
      <c r="AP13" s="298"/>
      <c r="AQ13" s="24"/>
      <c r="AR13" s="458"/>
      <c r="AS13" s="458"/>
      <c r="AT13" s="458"/>
      <c r="AU13" s="458"/>
      <c r="AV13" s="459"/>
      <c r="AW13" s="459"/>
      <c r="AX13" s="24"/>
    </row>
    <row r="14" spans="1:42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8"/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ht="15.75">
      <c r="A15" s="1"/>
      <c r="B15" s="1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61" ht="15.75" customHeight="1">
      <c r="A16" s="1"/>
      <c r="B16" s="1"/>
      <c r="C16" s="28" t="s">
        <v>233</v>
      </c>
      <c r="D16" s="33"/>
      <c r="E16" s="33"/>
      <c r="F16" s="33"/>
      <c r="G16" s="33"/>
      <c r="H16" s="33"/>
      <c r="I16" s="33"/>
      <c r="J16" s="33"/>
      <c r="K16" s="33"/>
      <c r="L16" s="33"/>
      <c r="M16" s="295" t="s">
        <v>193</v>
      </c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"/>
      <c r="AI16" s="29"/>
      <c r="AJ16" s="29"/>
      <c r="AK16" s="29"/>
      <c r="AL16" s="29"/>
      <c r="AM16" s="29"/>
      <c r="AN16" s="29"/>
      <c r="AO16" s="29"/>
      <c r="AP16" s="29"/>
      <c r="AQ16" s="454"/>
      <c r="AR16" s="454"/>
      <c r="AS16" s="454"/>
      <c r="AT16" s="454"/>
      <c r="AU16" s="454"/>
      <c r="AV16" s="455" t="s">
        <v>232</v>
      </c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1"/>
    </row>
    <row r="17" spans="1:61" ht="15.75">
      <c r="A17" s="1"/>
      <c r="B17" s="1"/>
      <c r="C17" s="28" t="s">
        <v>234</v>
      </c>
      <c r="D17" s="33"/>
      <c r="E17" s="33"/>
      <c r="F17" s="33"/>
      <c r="G17" s="33"/>
      <c r="H17" s="33"/>
      <c r="I17" s="33"/>
      <c r="J17" s="33"/>
      <c r="K17" s="33"/>
      <c r="L17" s="33"/>
      <c r="M17" s="295" t="s">
        <v>194</v>
      </c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34"/>
      <c r="AI17" s="34"/>
      <c r="AJ17" s="34"/>
      <c r="AK17" s="34"/>
      <c r="AL17" s="34"/>
      <c r="AM17" s="34"/>
      <c r="AN17" s="34"/>
      <c r="AO17" s="34"/>
      <c r="AP17" s="29"/>
      <c r="AV17" s="455"/>
      <c r="AW17" s="455"/>
      <c r="AX17" s="455"/>
      <c r="AY17" s="455"/>
      <c r="AZ17" s="455"/>
      <c r="BA17" s="455"/>
      <c r="BB17" s="455"/>
      <c r="BC17" s="455"/>
      <c r="BD17" s="455"/>
      <c r="BE17" s="455"/>
      <c r="BF17" s="455"/>
      <c r="BG17" s="455"/>
      <c r="BH17" s="455"/>
      <c r="BI17" s="1"/>
    </row>
    <row r="18" spans="1:61" ht="15.75">
      <c r="A18" s="1"/>
      <c r="B18" s="1"/>
      <c r="C18" s="28" t="s">
        <v>254</v>
      </c>
      <c r="D18" s="33"/>
      <c r="E18" s="33"/>
      <c r="F18" s="33"/>
      <c r="G18" s="33"/>
      <c r="H18" s="33"/>
      <c r="I18" s="33"/>
      <c r="J18" s="33"/>
      <c r="K18" s="33"/>
      <c r="L18" s="33"/>
      <c r="M18" s="342" t="s">
        <v>255</v>
      </c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00"/>
      <c r="AI18" s="300"/>
      <c r="AJ18" s="300"/>
      <c r="AK18" s="300"/>
      <c r="AL18" s="300"/>
      <c r="AM18" s="29"/>
      <c r="AN18" s="29"/>
      <c r="AO18" s="29"/>
      <c r="AP18" s="29"/>
      <c r="AQ18" s="460"/>
      <c r="AR18" s="460"/>
      <c r="AS18" s="460"/>
      <c r="AT18" s="460"/>
      <c r="AU18" s="460"/>
      <c r="AV18" s="461" t="s">
        <v>235</v>
      </c>
      <c r="AW18" s="461"/>
      <c r="AX18" s="461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1"/>
    </row>
    <row r="19" spans="1:61" ht="15.75">
      <c r="A19" s="1"/>
      <c r="B19" s="1"/>
      <c r="C19" s="28" t="s">
        <v>197</v>
      </c>
      <c r="D19" s="33"/>
      <c r="E19" s="33"/>
      <c r="F19" s="33"/>
      <c r="G19" s="33"/>
      <c r="H19" s="33"/>
      <c r="I19" s="33"/>
      <c r="J19" s="33"/>
      <c r="K19" s="33"/>
      <c r="L19" s="33"/>
      <c r="M19" s="342" t="s">
        <v>110</v>
      </c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Q19" s="462"/>
      <c r="AR19" s="462"/>
      <c r="AS19" s="462"/>
      <c r="AT19" s="462"/>
      <c r="AU19" s="462"/>
      <c r="AV19" s="461" t="s">
        <v>196</v>
      </c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1"/>
    </row>
    <row r="20" spans="1:61" ht="15.75" customHeight="1">
      <c r="A20" s="1"/>
      <c r="B20" s="1"/>
      <c r="C20" s="460"/>
      <c r="D20" s="454"/>
      <c r="E20" s="454"/>
      <c r="F20" s="454"/>
      <c r="G20" s="454"/>
      <c r="H20" s="454"/>
      <c r="I20" s="454"/>
      <c r="J20" s="454"/>
      <c r="K20" s="454"/>
      <c r="L20" s="454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BI20" s="1"/>
    </row>
    <row r="21" spans="1:6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0"/>
      <c r="BI21" s="30"/>
    </row>
    <row r="22" spans="1:61" ht="39" customHeight="1" thickBot="1">
      <c r="A22" s="24"/>
      <c r="B22" s="24"/>
      <c r="C22" s="439" t="s">
        <v>33</v>
      </c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39"/>
      <c r="BA22" s="439"/>
      <c r="BB22" s="439"/>
      <c r="BC22" s="439"/>
      <c r="BD22" s="439"/>
      <c r="BE22" s="439"/>
      <c r="BF22" s="439"/>
      <c r="BG22" s="439"/>
      <c r="BH22" s="24"/>
      <c r="BI22" s="24"/>
    </row>
    <row r="23" spans="1:61" ht="12.75" customHeight="1" thickBot="1">
      <c r="A23" s="10"/>
      <c r="B23" s="464" t="s">
        <v>34</v>
      </c>
      <c r="C23" s="465"/>
      <c r="D23" s="470" t="s">
        <v>35</v>
      </c>
      <c r="E23" s="471"/>
      <c r="F23" s="471"/>
      <c r="G23" s="471"/>
      <c r="H23" s="468" t="s">
        <v>261</v>
      </c>
      <c r="I23" s="470" t="s">
        <v>36</v>
      </c>
      <c r="J23" s="471"/>
      <c r="K23" s="471"/>
      <c r="L23" s="472" t="s">
        <v>259</v>
      </c>
      <c r="M23" s="470" t="s">
        <v>37</v>
      </c>
      <c r="N23" s="471"/>
      <c r="O23" s="474"/>
      <c r="P23" s="468" t="s">
        <v>262</v>
      </c>
      <c r="Q23" s="470" t="s">
        <v>38</v>
      </c>
      <c r="R23" s="471"/>
      <c r="S23" s="471"/>
      <c r="T23" s="471"/>
      <c r="U23" s="468" t="s">
        <v>260</v>
      </c>
      <c r="V23" s="470" t="s">
        <v>39</v>
      </c>
      <c r="W23" s="471"/>
      <c r="X23" s="471"/>
      <c r="Y23" s="468" t="s">
        <v>264</v>
      </c>
      <c r="Z23" s="470" t="s">
        <v>40</v>
      </c>
      <c r="AA23" s="471"/>
      <c r="AB23" s="474"/>
      <c r="AC23" s="468" t="s">
        <v>268</v>
      </c>
      <c r="AD23" s="470" t="s">
        <v>41</v>
      </c>
      <c r="AE23" s="471"/>
      <c r="AF23" s="471"/>
      <c r="AG23" s="471"/>
      <c r="AH23" s="468" t="s">
        <v>269</v>
      </c>
      <c r="AI23" s="470" t="s">
        <v>42</v>
      </c>
      <c r="AJ23" s="471"/>
      <c r="AK23" s="471"/>
      <c r="AL23" s="475" t="s">
        <v>270</v>
      </c>
      <c r="AM23" s="470" t="s">
        <v>43</v>
      </c>
      <c r="AN23" s="471"/>
      <c r="AO23" s="471"/>
      <c r="AP23" s="474"/>
      <c r="AQ23" s="470" t="s">
        <v>44</v>
      </c>
      <c r="AR23" s="471"/>
      <c r="AS23" s="471"/>
      <c r="AT23" s="471"/>
      <c r="AU23" s="468" t="s">
        <v>274</v>
      </c>
      <c r="AV23" s="470" t="s">
        <v>45</v>
      </c>
      <c r="AW23" s="471"/>
      <c r="AX23" s="474"/>
      <c r="AY23" s="468" t="s">
        <v>275</v>
      </c>
      <c r="AZ23" s="470" t="s">
        <v>46</v>
      </c>
      <c r="BA23" s="471"/>
      <c r="BB23" s="471"/>
      <c r="BC23" s="471"/>
      <c r="BD23" s="513" t="s">
        <v>277</v>
      </c>
      <c r="BE23" s="301"/>
      <c r="BF23" s="2"/>
      <c r="BG23" s="2"/>
      <c r="BH23" s="2"/>
      <c r="BI23" s="9"/>
    </row>
    <row r="24" spans="1:61" ht="42.75" customHeight="1" thickBot="1">
      <c r="A24" s="10"/>
      <c r="B24" s="466"/>
      <c r="C24" s="467"/>
      <c r="D24" s="302" t="s">
        <v>84</v>
      </c>
      <c r="E24" s="303" t="s">
        <v>85</v>
      </c>
      <c r="F24" s="362" t="s">
        <v>86</v>
      </c>
      <c r="G24" s="363" t="s">
        <v>256</v>
      </c>
      <c r="H24" s="469"/>
      <c r="I24" s="302" t="s">
        <v>237</v>
      </c>
      <c r="J24" s="303" t="s">
        <v>257</v>
      </c>
      <c r="K24" s="362" t="s">
        <v>258</v>
      </c>
      <c r="L24" s="473"/>
      <c r="M24" s="302" t="s">
        <v>89</v>
      </c>
      <c r="N24" s="303" t="s">
        <v>87</v>
      </c>
      <c r="O24" s="304" t="s">
        <v>88</v>
      </c>
      <c r="P24" s="469"/>
      <c r="Q24" s="305" t="s">
        <v>84</v>
      </c>
      <c r="R24" s="303" t="s">
        <v>85</v>
      </c>
      <c r="S24" s="362" t="s">
        <v>86</v>
      </c>
      <c r="T24" s="363" t="s">
        <v>256</v>
      </c>
      <c r="U24" s="469"/>
      <c r="V24" s="302" t="s">
        <v>82</v>
      </c>
      <c r="W24" s="303" t="s">
        <v>83</v>
      </c>
      <c r="X24" s="362" t="s">
        <v>263</v>
      </c>
      <c r="Y24" s="469"/>
      <c r="Z24" s="302" t="s">
        <v>265</v>
      </c>
      <c r="AA24" s="303" t="s">
        <v>266</v>
      </c>
      <c r="AB24" s="304" t="s">
        <v>267</v>
      </c>
      <c r="AC24" s="469"/>
      <c r="AD24" s="302" t="s">
        <v>84</v>
      </c>
      <c r="AE24" s="303" t="s">
        <v>85</v>
      </c>
      <c r="AF24" s="362" t="s">
        <v>86</v>
      </c>
      <c r="AG24" s="363" t="s">
        <v>256</v>
      </c>
      <c r="AH24" s="469"/>
      <c r="AI24" s="302" t="s">
        <v>82</v>
      </c>
      <c r="AJ24" s="303" t="s">
        <v>83</v>
      </c>
      <c r="AK24" s="362" t="s">
        <v>263</v>
      </c>
      <c r="AL24" s="476"/>
      <c r="AM24" s="302" t="s">
        <v>89</v>
      </c>
      <c r="AN24" s="303" t="s">
        <v>87</v>
      </c>
      <c r="AO24" s="362" t="s">
        <v>88</v>
      </c>
      <c r="AP24" s="306" t="s">
        <v>271</v>
      </c>
      <c r="AQ24" s="302" t="s">
        <v>81</v>
      </c>
      <c r="AR24" s="369" t="s">
        <v>272</v>
      </c>
      <c r="AS24" s="370" t="s">
        <v>273</v>
      </c>
      <c r="AT24" s="362" t="s">
        <v>236</v>
      </c>
      <c r="AU24" s="469"/>
      <c r="AV24" s="302" t="s">
        <v>82</v>
      </c>
      <c r="AW24" s="303" t="s">
        <v>83</v>
      </c>
      <c r="AX24" s="362" t="s">
        <v>263</v>
      </c>
      <c r="AY24" s="469"/>
      <c r="AZ24" s="302" t="s">
        <v>265</v>
      </c>
      <c r="BA24" s="303" t="s">
        <v>266</v>
      </c>
      <c r="BB24" s="362" t="s">
        <v>267</v>
      </c>
      <c r="BC24" s="363" t="s">
        <v>276</v>
      </c>
      <c r="BD24" s="514"/>
      <c r="BE24" s="307"/>
      <c r="BF24" s="307"/>
      <c r="BG24" s="307"/>
      <c r="BH24" s="307"/>
      <c r="BI24" s="9"/>
    </row>
    <row r="25" spans="1:61" ht="12.75" customHeight="1" thickBot="1">
      <c r="A25" s="10"/>
      <c r="B25" s="470" t="s">
        <v>47</v>
      </c>
      <c r="C25" s="474"/>
      <c r="D25" s="308">
        <v>1</v>
      </c>
      <c r="E25" s="309">
        <v>2</v>
      </c>
      <c r="F25" s="309">
        <v>3</v>
      </c>
      <c r="G25" s="311">
        <v>4</v>
      </c>
      <c r="H25" s="364">
        <v>5</v>
      </c>
      <c r="I25" s="308">
        <v>6</v>
      </c>
      <c r="J25" s="309">
        <v>7</v>
      </c>
      <c r="K25" s="365">
        <v>8</v>
      </c>
      <c r="L25" s="364">
        <v>9</v>
      </c>
      <c r="M25" s="308">
        <v>10</v>
      </c>
      <c r="N25" s="309">
        <v>11</v>
      </c>
      <c r="O25" s="310">
        <v>12</v>
      </c>
      <c r="P25" s="311">
        <v>13</v>
      </c>
      <c r="Q25" s="308">
        <v>14</v>
      </c>
      <c r="R25" s="309">
        <v>15</v>
      </c>
      <c r="S25" s="309">
        <v>16</v>
      </c>
      <c r="T25" s="365">
        <v>17</v>
      </c>
      <c r="U25" s="364">
        <v>18</v>
      </c>
      <c r="V25" s="308">
        <v>19</v>
      </c>
      <c r="W25" s="309">
        <v>20</v>
      </c>
      <c r="X25" s="365">
        <v>21</v>
      </c>
      <c r="Y25" s="364">
        <v>22</v>
      </c>
      <c r="Z25" s="308">
        <v>23</v>
      </c>
      <c r="AA25" s="309">
        <v>24</v>
      </c>
      <c r="AB25" s="310">
        <v>25</v>
      </c>
      <c r="AC25" s="311">
        <v>26</v>
      </c>
      <c r="AD25" s="308">
        <v>27</v>
      </c>
      <c r="AE25" s="309">
        <v>28</v>
      </c>
      <c r="AF25" s="309">
        <v>29</v>
      </c>
      <c r="AG25" s="311">
        <v>30</v>
      </c>
      <c r="AH25" s="364">
        <v>31</v>
      </c>
      <c r="AI25" s="308">
        <v>32</v>
      </c>
      <c r="AJ25" s="309">
        <v>33</v>
      </c>
      <c r="AK25" s="365">
        <v>34</v>
      </c>
      <c r="AL25" s="364">
        <v>35</v>
      </c>
      <c r="AM25" s="308">
        <v>36</v>
      </c>
      <c r="AN25" s="309">
        <v>37</v>
      </c>
      <c r="AO25" s="365">
        <v>38</v>
      </c>
      <c r="AP25" s="310">
        <v>39</v>
      </c>
      <c r="AQ25" s="308">
        <v>40</v>
      </c>
      <c r="AR25" s="309">
        <v>41</v>
      </c>
      <c r="AS25" s="365">
        <v>42</v>
      </c>
      <c r="AT25" s="365">
        <v>43</v>
      </c>
      <c r="AU25" s="364">
        <v>44</v>
      </c>
      <c r="AV25" s="308">
        <v>45</v>
      </c>
      <c r="AW25" s="309">
        <v>46</v>
      </c>
      <c r="AX25" s="310">
        <v>47</v>
      </c>
      <c r="AY25" s="311">
        <v>48</v>
      </c>
      <c r="AZ25" s="308">
        <v>49</v>
      </c>
      <c r="BA25" s="309">
        <v>50</v>
      </c>
      <c r="BB25" s="309">
        <v>51</v>
      </c>
      <c r="BC25" s="365">
        <v>52</v>
      </c>
      <c r="BD25" s="364">
        <v>52</v>
      </c>
      <c r="BE25" s="2"/>
      <c r="BF25" s="2"/>
      <c r="BG25" s="2"/>
      <c r="BH25" s="2"/>
      <c r="BI25" s="9"/>
    </row>
    <row r="26" spans="1:61" ht="12.75" customHeight="1">
      <c r="A26" s="312"/>
      <c r="B26" s="477" t="s">
        <v>2</v>
      </c>
      <c r="C26" s="478"/>
      <c r="D26" s="313" t="s">
        <v>97</v>
      </c>
      <c r="E26" s="314" t="s">
        <v>97</v>
      </c>
      <c r="F26" s="315" t="s">
        <v>97</v>
      </c>
      <c r="G26" s="315" t="s">
        <v>97</v>
      </c>
      <c r="H26" s="318" t="s">
        <v>97</v>
      </c>
      <c r="I26" s="313" t="s">
        <v>97</v>
      </c>
      <c r="J26" s="314" t="s">
        <v>97</v>
      </c>
      <c r="K26" s="366" t="s">
        <v>97</v>
      </c>
      <c r="L26" s="318" t="s">
        <v>97</v>
      </c>
      <c r="M26" s="313" t="s">
        <v>97</v>
      </c>
      <c r="N26" s="314" t="s">
        <v>97</v>
      </c>
      <c r="O26" s="317" t="s">
        <v>97</v>
      </c>
      <c r="P26" s="316" t="s">
        <v>97</v>
      </c>
      <c r="Q26" s="313" t="s">
        <v>97</v>
      </c>
      <c r="R26" s="314" t="s">
        <v>97</v>
      </c>
      <c r="S26" s="314" t="s">
        <v>97</v>
      </c>
      <c r="T26" s="316" t="s">
        <v>98</v>
      </c>
      <c r="U26" s="368" t="s">
        <v>99</v>
      </c>
      <c r="V26" s="372" t="s">
        <v>99</v>
      </c>
      <c r="W26" s="366" t="s">
        <v>99</v>
      </c>
      <c r="X26" s="367" t="s">
        <v>98</v>
      </c>
      <c r="Y26" s="318" t="s">
        <v>98</v>
      </c>
      <c r="Z26" s="313" t="s">
        <v>97</v>
      </c>
      <c r="AA26" s="314" t="s">
        <v>97</v>
      </c>
      <c r="AB26" s="317" t="s">
        <v>97</v>
      </c>
      <c r="AC26" s="316" t="s">
        <v>97</v>
      </c>
      <c r="AD26" s="313" t="s">
        <v>97</v>
      </c>
      <c r="AE26" s="314" t="s">
        <v>97</v>
      </c>
      <c r="AF26" s="315" t="s">
        <v>97</v>
      </c>
      <c r="AG26" s="315" t="s">
        <v>97</v>
      </c>
      <c r="AH26" s="368" t="s">
        <v>97</v>
      </c>
      <c r="AI26" s="313" t="s">
        <v>97</v>
      </c>
      <c r="AJ26" s="314" t="s">
        <v>97</v>
      </c>
      <c r="AK26" s="366" t="s">
        <v>97</v>
      </c>
      <c r="AL26" s="318" t="s">
        <v>97</v>
      </c>
      <c r="AM26" s="313" t="s">
        <v>97</v>
      </c>
      <c r="AN26" s="314" t="s">
        <v>97</v>
      </c>
      <c r="AO26" s="314" t="s">
        <v>97</v>
      </c>
      <c r="AP26" s="317" t="s">
        <v>98</v>
      </c>
      <c r="AQ26" s="313" t="s">
        <v>98</v>
      </c>
      <c r="AR26" s="314" t="s">
        <v>98</v>
      </c>
      <c r="AS26" s="371" t="s">
        <v>100</v>
      </c>
      <c r="AT26" s="371" t="s">
        <v>100</v>
      </c>
      <c r="AU26" s="318" t="s">
        <v>100</v>
      </c>
      <c r="AV26" s="314" t="s">
        <v>100</v>
      </c>
      <c r="AW26" s="314" t="s">
        <v>99</v>
      </c>
      <c r="AX26" s="317" t="s">
        <v>99</v>
      </c>
      <c r="AY26" s="316" t="s">
        <v>99</v>
      </c>
      <c r="AZ26" s="313" t="s">
        <v>99</v>
      </c>
      <c r="BA26" s="314" t="s">
        <v>99</v>
      </c>
      <c r="BB26" s="314" t="s">
        <v>99</v>
      </c>
      <c r="BC26" s="317" t="s">
        <v>99</v>
      </c>
      <c r="BD26" s="318"/>
      <c r="BE26" s="11"/>
      <c r="BF26" s="11"/>
      <c r="BG26" s="11"/>
      <c r="BH26" s="2"/>
      <c r="BI26" s="6"/>
    </row>
    <row r="27" spans="1:61" ht="12.75" customHeight="1">
      <c r="A27" s="312"/>
      <c r="B27" s="479" t="s">
        <v>3</v>
      </c>
      <c r="C27" s="480"/>
      <c r="D27" s="319" t="s">
        <v>97</v>
      </c>
      <c r="E27" s="320" t="s">
        <v>97</v>
      </c>
      <c r="F27" s="321" t="s">
        <v>97</v>
      </c>
      <c r="G27" s="321" t="s">
        <v>97</v>
      </c>
      <c r="H27" s="324" t="s">
        <v>97</v>
      </c>
      <c r="I27" s="319" t="s">
        <v>97</v>
      </c>
      <c r="J27" s="320" t="s">
        <v>97</v>
      </c>
      <c r="K27" s="321" t="s">
        <v>97</v>
      </c>
      <c r="L27" s="324" t="s">
        <v>97</v>
      </c>
      <c r="M27" s="319" t="s">
        <v>97</v>
      </c>
      <c r="N27" s="320" t="s">
        <v>97</v>
      </c>
      <c r="O27" s="322" t="s">
        <v>97</v>
      </c>
      <c r="P27" s="323" t="s">
        <v>97</v>
      </c>
      <c r="Q27" s="319" t="s">
        <v>97</v>
      </c>
      <c r="R27" s="320" t="s">
        <v>97</v>
      </c>
      <c r="S27" s="320" t="s">
        <v>97</v>
      </c>
      <c r="T27" s="321" t="s">
        <v>98</v>
      </c>
      <c r="U27" s="324" t="s">
        <v>99</v>
      </c>
      <c r="V27" s="373" t="s">
        <v>99</v>
      </c>
      <c r="W27" s="366" t="s">
        <v>99</v>
      </c>
      <c r="X27" s="321" t="s">
        <v>98</v>
      </c>
      <c r="Y27" s="324" t="s">
        <v>98</v>
      </c>
      <c r="Z27" s="319" t="s">
        <v>97</v>
      </c>
      <c r="AA27" s="320" t="s">
        <v>97</v>
      </c>
      <c r="AB27" s="322" t="s">
        <v>97</v>
      </c>
      <c r="AC27" s="323" t="s">
        <v>97</v>
      </c>
      <c r="AD27" s="319" t="s">
        <v>97</v>
      </c>
      <c r="AE27" s="320" t="s">
        <v>97</v>
      </c>
      <c r="AF27" s="321" t="s">
        <v>97</v>
      </c>
      <c r="AG27" s="321" t="s">
        <v>97</v>
      </c>
      <c r="AH27" s="324" t="s">
        <v>97</v>
      </c>
      <c r="AI27" s="319" t="s">
        <v>97</v>
      </c>
      <c r="AJ27" s="320" t="s">
        <v>97</v>
      </c>
      <c r="AK27" s="321" t="s">
        <v>97</v>
      </c>
      <c r="AL27" s="324" t="s">
        <v>97</v>
      </c>
      <c r="AM27" s="319" t="s">
        <v>97</v>
      </c>
      <c r="AN27" s="320" t="s">
        <v>97</v>
      </c>
      <c r="AO27" s="320" t="s">
        <v>97</v>
      </c>
      <c r="AP27" s="322" t="s">
        <v>98</v>
      </c>
      <c r="AQ27" s="319" t="s">
        <v>98</v>
      </c>
      <c r="AR27" s="320" t="s">
        <v>98</v>
      </c>
      <c r="AS27" s="321" t="s">
        <v>100</v>
      </c>
      <c r="AT27" s="321" t="s">
        <v>100</v>
      </c>
      <c r="AU27" s="324" t="s">
        <v>100</v>
      </c>
      <c r="AV27" s="314" t="s">
        <v>99</v>
      </c>
      <c r="AW27" s="320" t="s">
        <v>99</v>
      </c>
      <c r="AX27" s="322" t="s">
        <v>99</v>
      </c>
      <c r="AY27" s="323" t="s">
        <v>99</v>
      </c>
      <c r="AZ27" s="319" t="s">
        <v>99</v>
      </c>
      <c r="BA27" s="320" t="s">
        <v>99</v>
      </c>
      <c r="BB27" s="320" t="s">
        <v>99</v>
      </c>
      <c r="BC27" s="322" t="s">
        <v>99</v>
      </c>
      <c r="BD27" s="324"/>
      <c r="BE27" s="11"/>
      <c r="BF27" s="11"/>
      <c r="BG27" s="11"/>
      <c r="BH27" s="2"/>
      <c r="BI27" s="6"/>
    </row>
    <row r="28" spans="1:61" ht="15">
      <c r="A28" s="312"/>
      <c r="B28" s="325" t="s">
        <v>4</v>
      </c>
      <c r="C28" s="326"/>
      <c r="D28" s="319" t="s">
        <v>97</v>
      </c>
      <c r="E28" s="320" t="s">
        <v>97</v>
      </c>
      <c r="F28" s="321" t="s">
        <v>97</v>
      </c>
      <c r="G28" s="321" t="s">
        <v>97</v>
      </c>
      <c r="H28" s="324" t="s">
        <v>97</v>
      </c>
      <c r="I28" s="319" t="s">
        <v>97</v>
      </c>
      <c r="J28" s="320" t="s">
        <v>97</v>
      </c>
      <c r="K28" s="321" t="s">
        <v>97</v>
      </c>
      <c r="L28" s="324" t="s">
        <v>97</v>
      </c>
      <c r="M28" s="319" t="s">
        <v>97</v>
      </c>
      <c r="N28" s="320" t="s">
        <v>97</v>
      </c>
      <c r="O28" s="322" t="s">
        <v>97</v>
      </c>
      <c r="P28" s="323" t="s">
        <v>97</v>
      </c>
      <c r="Q28" s="319" t="s">
        <v>97</v>
      </c>
      <c r="R28" s="320" t="s">
        <v>97</v>
      </c>
      <c r="S28" s="320" t="s">
        <v>97</v>
      </c>
      <c r="T28" s="321" t="s">
        <v>98</v>
      </c>
      <c r="U28" s="324" t="s">
        <v>99</v>
      </c>
      <c r="V28" s="373" t="s">
        <v>99</v>
      </c>
      <c r="W28" s="366" t="s">
        <v>99</v>
      </c>
      <c r="X28" s="321" t="s">
        <v>98</v>
      </c>
      <c r="Y28" s="324" t="s">
        <v>98</v>
      </c>
      <c r="Z28" s="319" t="s">
        <v>97</v>
      </c>
      <c r="AA28" s="320" t="s">
        <v>97</v>
      </c>
      <c r="AB28" s="322" t="s">
        <v>97</v>
      </c>
      <c r="AC28" s="323" t="s">
        <v>97</v>
      </c>
      <c r="AD28" s="319" t="s">
        <v>97</v>
      </c>
      <c r="AE28" s="320" t="s">
        <v>97</v>
      </c>
      <c r="AF28" s="321" t="s">
        <v>97</v>
      </c>
      <c r="AG28" s="321" t="s">
        <v>97</v>
      </c>
      <c r="AH28" s="324" t="s">
        <v>97</v>
      </c>
      <c r="AI28" s="319" t="s">
        <v>97</v>
      </c>
      <c r="AJ28" s="320" t="s">
        <v>97</v>
      </c>
      <c r="AK28" s="321" t="s">
        <v>97</v>
      </c>
      <c r="AL28" s="324" t="s">
        <v>97</v>
      </c>
      <c r="AM28" s="319" t="s">
        <v>97</v>
      </c>
      <c r="AN28" s="320" t="s">
        <v>97</v>
      </c>
      <c r="AO28" s="320" t="s">
        <v>97</v>
      </c>
      <c r="AP28" s="322" t="s">
        <v>98</v>
      </c>
      <c r="AQ28" s="319" t="s">
        <v>98</v>
      </c>
      <c r="AR28" s="320" t="s">
        <v>98</v>
      </c>
      <c r="AS28" s="321" t="s">
        <v>100</v>
      </c>
      <c r="AT28" s="321" t="s">
        <v>100</v>
      </c>
      <c r="AU28" s="324" t="s">
        <v>100</v>
      </c>
      <c r="AV28" s="314" t="s">
        <v>99</v>
      </c>
      <c r="AW28" s="314" t="s">
        <v>99</v>
      </c>
      <c r="AX28" s="322" t="s">
        <v>99</v>
      </c>
      <c r="AY28" s="323" t="s">
        <v>99</v>
      </c>
      <c r="AZ28" s="319" t="s">
        <v>99</v>
      </c>
      <c r="BA28" s="320" t="s">
        <v>99</v>
      </c>
      <c r="BB28" s="320" t="s">
        <v>99</v>
      </c>
      <c r="BC28" s="322" t="s">
        <v>99</v>
      </c>
      <c r="BD28" s="324"/>
      <c r="BE28" s="11"/>
      <c r="BF28" s="11"/>
      <c r="BG28" s="11"/>
      <c r="BH28" s="2"/>
      <c r="BI28" s="6"/>
    </row>
    <row r="29" spans="1:61" ht="15.75" thickBot="1">
      <c r="A29" s="312"/>
      <c r="B29" s="327" t="s">
        <v>5</v>
      </c>
      <c r="C29" s="328"/>
      <c r="D29" s="329" t="s">
        <v>97</v>
      </c>
      <c r="E29" s="330" t="s">
        <v>97</v>
      </c>
      <c r="F29" s="331" t="s">
        <v>97</v>
      </c>
      <c r="G29" s="331" t="s">
        <v>97</v>
      </c>
      <c r="H29" s="334" t="s">
        <v>97</v>
      </c>
      <c r="I29" s="329" t="s">
        <v>97</v>
      </c>
      <c r="J29" s="330" t="s">
        <v>97</v>
      </c>
      <c r="K29" s="331" t="s">
        <v>97</v>
      </c>
      <c r="L29" s="334" t="s">
        <v>97</v>
      </c>
      <c r="M29" s="329" t="s">
        <v>97</v>
      </c>
      <c r="N29" s="330" t="s">
        <v>97</v>
      </c>
      <c r="O29" s="332" t="s">
        <v>97</v>
      </c>
      <c r="P29" s="333" t="s">
        <v>97</v>
      </c>
      <c r="Q29" s="329" t="s">
        <v>97</v>
      </c>
      <c r="R29" s="330" t="s">
        <v>97</v>
      </c>
      <c r="S29" s="330" t="s">
        <v>97</v>
      </c>
      <c r="T29" s="331" t="s">
        <v>98</v>
      </c>
      <c r="U29" s="334" t="s">
        <v>99</v>
      </c>
      <c r="V29" s="374" t="s">
        <v>99</v>
      </c>
      <c r="W29" s="366" t="s">
        <v>99</v>
      </c>
      <c r="X29" s="331" t="s">
        <v>98</v>
      </c>
      <c r="Y29" s="334" t="s">
        <v>98</v>
      </c>
      <c r="Z29" s="329" t="s">
        <v>97</v>
      </c>
      <c r="AA29" s="330" t="s">
        <v>97</v>
      </c>
      <c r="AB29" s="332" t="s">
        <v>97</v>
      </c>
      <c r="AC29" s="333" t="s">
        <v>97</v>
      </c>
      <c r="AD29" s="329" t="s">
        <v>97</v>
      </c>
      <c r="AE29" s="330" t="s">
        <v>97</v>
      </c>
      <c r="AF29" s="331" t="s">
        <v>97</v>
      </c>
      <c r="AG29" s="331" t="s">
        <v>97</v>
      </c>
      <c r="AH29" s="334" t="s">
        <v>98</v>
      </c>
      <c r="AI29" s="329" t="s">
        <v>98</v>
      </c>
      <c r="AJ29" s="361" t="s">
        <v>98</v>
      </c>
      <c r="AK29" s="331" t="s">
        <v>100</v>
      </c>
      <c r="AL29" s="334" t="s">
        <v>100</v>
      </c>
      <c r="AM29" s="329" t="s">
        <v>238</v>
      </c>
      <c r="AN29" s="330" t="s">
        <v>238</v>
      </c>
      <c r="AO29" s="330" t="s">
        <v>238</v>
      </c>
      <c r="AP29" s="332" t="s">
        <v>238</v>
      </c>
      <c r="AQ29" s="333" t="s">
        <v>238</v>
      </c>
      <c r="AR29" s="331" t="s">
        <v>238</v>
      </c>
      <c r="AS29" s="331" t="s">
        <v>238</v>
      </c>
      <c r="AT29" s="331" t="s">
        <v>101</v>
      </c>
      <c r="AU29" s="334"/>
      <c r="AV29" s="329"/>
      <c r="AW29" s="330"/>
      <c r="AX29" s="332"/>
      <c r="AY29" s="333"/>
      <c r="AZ29" s="329"/>
      <c r="BA29" s="330"/>
      <c r="BB29" s="330"/>
      <c r="BC29" s="331"/>
      <c r="BD29" s="334"/>
      <c r="BE29" s="11"/>
      <c r="BF29" s="11"/>
      <c r="BG29" s="11"/>
      <c r="BH29" s="2"/>
      <c r="BI29" s="6"/>
    </row>
    <row r="30" spans="1:61" ht="16.5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2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335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3"/>
      <c r="AV30" s="2"/>
      <c r="AW30" s="2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2"/>
      <c r="BI30" s="5"/>
    </row>
    <row r="31" spans="1:61" ht="15">
      <c r="A31" s="3"/>
      <c r="B31" s="3"/>
      <c r="C31" s="4"/>
      <c r="D31" s="5" t="s">
        <v>239</v>
      </c>
      <c r="E31" s="4"/>
      <c r="F31" s="6"/>
      <c r="G31" s="6"/>
      <c r="H31" s="7"/>
      <c r="I31" s="7"/>
      <c r="J31" s="7"/>
      <c r="K31" s="7"/>
      <c r="L31" s="7"/>
      <c r="M31" s="7"/>
      <c r="N31" s="4"/>
      <c r="O31" s="4"/>
      <c r="P31" s="4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3"/>
      <c r="BI31" s="3"/>
    </row>
    <row r="32" spans="1:61" ht="15">
      <c r="A32" s="3"/>
      <c r="B32" s="3"/>
      <c r="C32" s="4"/>
      <c r="D32" s="5" t="s">
        <v>240</v>
      </c>
      <c r="E32" s="4"/>
      <c r="F32" s="6"/>
      <c r="G32" s="6"/>
      <c r="H32" s="7"/>
      <c r="I32" s="7"/>
      <c r="J32" s="7"/>
      <c r="K32" s="7"/>
      <c r="L32" s="7"/>
      <c r="M32" s="7"/>
      <c r="N32" s="4"/>
      <c r="O32" s="4"/>
      <c r="P32" s="4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3"/>
      <c r="BI32" s="3"/>
    </row>
    <row r="33" spans="1:61" ht="18.75" customHeight="1">
      <c r="A33" s="3"/>
      <c r="B33" s="3"/>
      <c r="C33" s="4"/>
      <c r="D33" s="3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3"/>
      <c r="BI33" s="3"/>
    </row>
    <row r="34" spans="1:61" ht="18" customHeight="1">
      <c r="A34" s="32"/>
      <c r="B34" s="32"/>
      <c r="C34" s="481" t="s">
        <v>62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22"/>
      <c r="AE34" s="481" t="s">
        <v>63</v>
      </c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2"/>
      <c r="AU34" s="22"/>
      <c r="AV34" s="481" t="s">
        <v>64</v>
      </c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32"/>
      <c r="BI34" s="32"/>
    </row>
    <row r="35" spans="1:61" ht="90" customHeight="1">
      <c r="A35" s="3"/>
      <c r="B35" s="3"/>
      <c r="C35" s="483" t="s">
        <v>60</v>
      </c>
      <c r="D35" s="484"/>
      <c r="E35" s="485"/>
      <c r="F35" s="483" t="s">
        <v>65</v>
      </c>
      <c r="G35" s="484"/>
      <c r="H35" s="485"/>
      <c r="I35" s="483" t="s">
        <v>66</v>
      </c>
      <c r="J35" s="484"/>
      <c r="K35" s="485"/>
      <c r="L35" s="483" t="s">
        <v>67</v>
      </c>
      <c r="M35" s="484"/>
      <c r="N35" s="485"/>
      <c r="O35" s="483" t="s">
        <v>68</v>
      </c>
      <c r="P35" s="484"/>
      <c r="Q35" s="485"/>
      <c r="R35" s="440" t="s">
        <v>241</v>
      </c>
      <c r="S35" s="441"/>
      <c r="T35" s="442"/>
      <c r="U35" s="440" t="s">
        <v>69</v>
      </c>
      <c r="V35" s="486"/>
      <c r="W35" s="486"/>
      <c r="X35" s="440" t="s">
        <v>70</v>
      </c>
      <c r="Y35" s="486"/>
      <c r="Z35" s="487"/>
      <c r="AA35" s="483" t="s">
        <v>71</v>
      </c>
      <c r="AB35" s="484"/>
      <c r="AC35" s="485"/>
      <c r="AD35" s="4"/>
      <c r="AE35" s="491" t="s">
        <v>72</v>
      </c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3"/>
      <c r="AR35" s="337" t="s">
        <v>73</v>
      </c>
      <c r="AS35" s="345" t="s">
        <v>74</v>
      </c>
      <c r="AT35" s="375"/>
      <c r="AU35" s="4"/>
      <c r="AV35" s="491" t="s">
        <v>75</v>
      </c>
      <c r="AW35" s="492"/>
      <c r="AX35" s="492"/>
      <c r="AY35" s="492"/>
      <c r="AZ35" s="493"/>
      <c r="BA35" s="491" t="s">
        <v>76</v>
      </c>
      <c r="BB35" s="492"/>
      <c r="BC35" s="492"/>
      <c r="BD35" s="492"/>
      <c r="BE35" s="492"/>
      <c r="BF35" s="493"/>
      <c r="BG35" s="338" t="s">
        <v>73</v>
      </c>
      <c r="BH35" s="3"/>
      <c r="BI35" s="3"/>
    </row>
    <row r="36" spans="1:61" ht="15" customHeight="1">
      <c r="A36" s="3"/>
      <c r="B36" s="3"/>
      <c r="C36" s="488">
        <v>1</v>
      </c>
      <c r="D36" s="489"/>
      <c r="E36" s="490"/>
      <c r="F36" s="488">
        <v>32</v>
      </c>
      <c r="G36" s="489"/>
      <c r="H36" s="490"/>
      <c r="I36" s="488">
        <v>6</v>
      </c>
      <c r="J36" s="489"/>
      <c r="K36" s="490"/>
      <c r="L36" s="488">
        <v>4</v>
      </c>
      <c r="M36" s="489"/>
      <c r="N36" s="490"/>
      <c r="O36" s="488"/>
      <c r="P36" s="489"/>
      <c r="Q36" s="490"/>
      <c r="R36" s="488"/>
      <c r="S36" s="489"/>
      <c r="T36" s="490"/>
      <c r="U36" s="488"/>
      <c r="V36" s="489"/>
      <c r="W36" s="489"/>
      <c r="X36" s="515">
        <v>10</v>
      </c>
      <c r="Y36" s="516"/>
      <c r="Z36" s="517"/>
      <c r="AA36" s="488">
        <v>52</v>
      </c>
      <c r="AB36" s="489"/>
      <c r="AC36" s="490"/>
      <c r="AD36" s="4"/>
      <c r="AE36" s="494" t="s">
        <v>242</v>
      </c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6"/>
      <c r="AR36" s="339">
        <v>2</v>
      </c>
      <c r="AS36" s="344">
        <v>4</v>
      </c>
      <c r="AT36" s="377"/>
      <c r="AU36" s="4"/>
      <c r="AV36" s="497" t="s">
        <v>243</v>
      </c>
      <c r="AW36" s="498"/>
      <c r="AX36" s="498"/>
      <c r="AY36" s="498"/>
      <c r="AZ36" s="499"/>
      <c r="BA36" s="497" t="s">
        <v>244</v>
      </c>
      <c r="BB36" s="498"/>
      <c r="BC36" s="498"/>
      <c r="BD36" s="498"/>
      <c r="BE36" s="498"/>
      <c r="BF36" s="499"/>
      <c r="BG36" s="506">
        <v>8</v>
      </c>
      <c r="BH36" s="3"/>
      <c r="BI36" s="3"/>
    </row>
    <row r="37" spans="1:61" ht="15" customHeight="1">
      <c r="A37" s="3"/>
      <c r="B37" s="3"/>
      <c r="C37" s="488">
        <v>2</v>
      </c>
      <c r="D37" s="489"/>
      <c r="E37" s="490"/>
      <c r="F37" s="488">
        <v>32</v>
      </c>
      <c r="G37" s="489"/>
      <c r="H37" s="490"/>
      <c r="I37" s="488">
        <v>6</v>
      </c>
      <c r="J37" s="489"/>
      <c r="K37" s="490"/>
      <c r="L37" s="488">
        <v>3</v>
      </c>
      <c r="M37" s="489"/>
      <c r="N37" s="490"/>
      <c r="O37" s="488"/>
      <c r="P37" s="489"/>
      <c r="Q37" s="490"/>
      <c r="R37" s="488"/>
      <c r="S37" s="489"/>
      <c r="T37" s="490"/>
      <c r="U37" s="488"/>
      <c r="V37" s="489"/>
      <c r="W37" s="489"/>
      <c r="X37" s="488">
        <v>11</v>
      </c>
      <c r="Y37" s="489"/>
      <c r="Z37" s="490"/>
      <c r="AA37" s="488">
        <v>52</v>
      </c>
      <c r="AB37" s="489"/>
      <c r="AC37" s="490"/>
      <c r="AD37" s="4"/>
      <c r="AE37" s="494" t="s">
        <v>245</v>
      </c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6"/>
      <c r="AR37" s="339">
        <v>4</v>
      </c>
      <c r="AS37" s="344">
        <v>3</v>
      </c>
      <c r="AT37" s="377"/>
      <c r="AU37" s="4"/>
      <c r="AV37" s="500"/>
      <c r="AW37" s="501"/>
      <c r="AX37" s="501"/>
      <c r="AY37" s="501"/>
      <c r="AZ37" s="502"/>
      <c r="BA37" s="500"/>
      <c r="BB37" s="501"/>
      <c r="BC37" s="501"/>
      <c r="BD37" s="501"/>
      <c r="BE37" s="501"/>
      <c r="BF37" s="502"/>
      <c r="BG37" s="507"/>
      <c r="BH37" s="3"/>
      <c r="BI37" s="3"/>
    </row>
    <row r="38" spans="1:61" ht="15" customHeight="1">
      <c r="A38" s="3"/>
      <c r="B38" s="3"/>
      <c r="C38" s="488">
        <v>3</v>
      </c>
      <c r="D38" s="489"/>
      <c r="E38" s="490"/>
      <c r="F38" s="488">
        <v>32</v>
      </c>
      <c r="G38" s="489"/>
      <c r="H38" s="490"/>
      <c r="I38" s="488">
        <v>6</v>
      </c>
      <c r="J38" s="489"/>
      <c r="K38" s="490"/>
      <c r="L38" s="488">
        <v>3</v>
      </c>
      <c r="M38" s="489"/>
      <c r="N38" s="490"/>
      <c r="O38" s="488"/>
      <c r="P38" s="489"/>
      <c r="Q38" s="490"/>
      <c r="R38" s="488"/>
      <c r="S38" s="489"/>
      <c r="T38" s="490"/>
      <c r="U38" s="488"/>
      <c r="V38" s="489"/>
      <c r="W38" s="489"/>
      <c r="X38" s="488">
        <v>11</v>
      </c>
      <c r="Y38" s="489"/>
      <c r="Z38" s="490"/>
      <c r="AA38" s="488">
        <v>52</v>
      </c>
      <c r="AB38" s="489"/>
      <c r="AC38" s="490"/>
      <c r="AD38" s="4"/>
      <c r="AE38" s="494" t="s">
        <v>246</v>
      </c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6"/>
      <c r="AR38" s="340">
        <v>6</v>
      </c>
      <c r="AS38" s="376">
        <v>3</v>
      </c>
      <c r="AT38" s="378"/>
      <c r="AU38" s="4"/>
      <c r="AV38" s="500"/>
      <c r="AW38" s="501"/>
      <c r="AX38" s="501"/>
      <c r="AY38" s="501"/>
      <c r="AZ38" s="502"/>
      <c r="BA38" s="500"/>
      <c r="BB38" s="501"/>
      <c r="BC38" s="501"/>
      <c r="BD38" s="501"/>
      <c r="BE38" s="501"/>
      <c r="BF38" s="502"/>
      <c r="BG38" s="507"/>
      <c r="BH38" s="3"/>
      <c r="BI38" s="3"/>
    </row>
    <row r="39" spans="1:61" ht="15" customHeight="1">
      <c r="A39" s="3"/>
      <c r="B39" s="3"/>
      <c r="C39" s="488">
        <v>4</v>
      </c>
      <c r="D39" s="489"/>
      <c r="E39" s="490"/>
      <c r="F39" s="488">
        <v>24</v>
      </c>
      <c r="G39" s="489"/>
      <c r="H39" s="490"/>
      <c r="I39" s="488">
        <v>6</v>
      </c>
      <c r="J39" s="489"/>
      <c r="K39" s="490"/>
      <c r="L39" s="488">
        <v>2</v>
      </c>
      <c r="M39" s="489"/>
      <c r="N39" s="490"/>
      <c r="O39" s="488">
        <v>1</v>
      </c>
      <c r="P39" s="489"/>
      <c r="Q39" s="490"/>
      <c r="R39" s="488"/>
      <c r="S39" s="489"/>
      <c r="T39" s="490"/>
      <c r="U39" s="488">
        <v>7</v>
      </c>
      <c r="V39" s="489"/>
      <c r="W39" s="489"/>
      <c r="X39" s="488">
        <v>3</v>
      </c>
      <c r="Y39" s="489"/>
      <c r="Z39" s="490"/>
      <c r="AA39" s="488">
        <v>43</v>
      </c>
      <c r="AB39" s="489"/>
      <c r="AC39" s="490"/>
      <c r="AD39" s="4"/>
      <c r="AE39" s="509" t="s">
        <v>247</v>
      </c>
      <c r="AF39" s="510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2"/>
      <c r="AR39" s="339">
        <v>8</v>
      </c>
      <c r="AS39" s="344">
        <v>2</v>
      </c>
      <c r="AT39" s="377"/>
      <c r="AU39" s="4"/>
      <c r="AV39" s="503"/>
      <c r="AW39" s="504"/>
      <c r="AX39" s="504"/>
      <c r="AY39" s="504"/>
      <c r="AZ39" s="505"/>
      <c r="BA39" s="503"/>
      <c r="BB39" s="504"/>
      <c r="BC39" s="504"/>
      <c r="BD39" s="504"/>
      <c r="BE39" s="504"/>
      <c r="BF39" s="505"/>
      <c r="BG39" s="508"/>
      <c r="BH39" s="3"/>
      <c r="BI39" s="3"/>
    </row>
    <row r="40" spans="1:61" ht="15">
      <c r="A40" s="3"/>
      <c r="B40" s="3"/>
      <c r="C40" s="488" t="s">
        <v>71</v>
      </c>
      <c r="D40" s="489"/>
      <c r="E40" s="490"/>
      <c r="F40" s="488">
        <v>120</v>
      </c>
      <c r="G40" s="489"/>
      <c r="H40" s="490"/>
      <c r="I40" s="488">
        <v>24</v>
      </c>
      <c r="J40" s="489"/>
      <c r="K40" s="490"/>
      <c r="L40" s="488">
        <v>11</v>
      </c>
      <c r="M40" s="489"/>
      <c r="N40" s="490"/>
      <c r="O40" s="488">
        <v>1</v>
      </c>
      <c r="P40" s="489"/>
      <c r="Q40" s="490"/>
      <c r="R40" s="488">
        <v>0</v>
      </c>
      <c r="S40" s="489"/>
      <c r="T40" s="490"/>
      <c r="U40" s="488">
        <v>7</v>
      </c>
      <c r="V40" s="489"/>
      <c r="W40" s="489"/>
      <c r="X40" s="488">
        <v>35</v>
      </c>
      <c r="Y40" s="489"/>
      <c r="Z40" s="490"/>
      <c r="AA40" s="488">
        <v>199</v>
      </c>
      <c r="AB40" s="489"/>
      <c r="AC40" s="490"/>
      <c r="AD40" s="4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2"/>
      <c r="AS40" s="2"/>
      <c r="AT40" s="2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3"/>
      <c r="BI40" s="3"/>
    </row>
    <row r="41" spans="1:61" ht="1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3"/>
      <c r="BI41" s="3"/>
    </row>
  </sheetData>
  <sheetProtection/>
  <mergeCells count="121">
    <mergeCell ref="U37:W37"/>
    <mergeCell ref="U36:W36"/>
    <mergeCell ref="X40:Z40"/>
    <mergeCell ref="X39:Z39"/>
    <mergeCell ref="X38:Z38"/>
    <mergeCell ref="X37:Z37"/>
    <mergeCell ref="X36:Z36"/>
    <mergeCell ref="F37:H37"/>
    <mergeCell ref="F36:H36"/>
    <mergeCell ref="I40:K40"/>
    <mergeCell ref="AA40:AC40"/>
    <mergeCell ref="I39:K39"/>
    <mergeCell ref="I38:K38"/>
    <mergeCell ref="I37:K37"/>
    <mergeCell ref="I36:K36"/>
    <mergeCell ref="U40:W40"/>
    <mergeCell ref="U39:W39"/>
    <mergeCell ref="C40:E40"/>
    <mergeCell ref="L40:N40"/>
    <mergeCell ref="O40:Q40"/>
    <mergeCell ref="R40:T40"/>
    <mergeCell ref="AZ23:BC23"/>
    <mergeCell ref="BD23:BD24"/>
    <mergeCell ref="F35:H35"/>
    <mergeCell ref="F40:H40"/>
    <mergeCell ref="F39:H39"/>
    <mergeCell ref="F38:H38"/>
    <mergeCell ref="C39:E39"/>
    <mergeCell ref="L39:N39"/>
    <mergeCell ref="O39:Q39"/>
    <mergeCell ref="R39:T39"/>
    <mergeCell ref="AA39:AC39"/>
    <mergeCell ref="AE39:AQ39"/>
    <mergeCell ref="C38:E38"/>
    <mergeCell ref="L38:N38"/>
    <mergeCell ref="O38:Q38"/>
    <mergeCell ref="R38:T38"/>
    <mergeCell ref="AA38:AC38"/>
    <mergeCell ref="AE38:AQ38"/>
    <mergeCell ref="U38:W38"/>
    <mergeCell ref="BG36:BG39"/>
    <mergeCell ref="C37:E37"/>
    <mergeCell ref="L37:N37"/>
    <mergeCell ref="O37:Q37"/>
    <mergeCell ref="R37:T37"/>
    <mergeCell ref="C36:E36"/>
    <mergeCell ref="L36:N36"/>
    <mergeCell ref="O36:Q36"/>
    <mergeCell ref="AA37:AC37"/>
    <mergeCell ref="AE37:AQ37"/>
    <mergeCell ref="R36:T36"/>
    <mergeCell ref="AA35:AC35"/>
    <mergeCell ref="AE35:AQ35"/>
    <mergeCell ref="AV35:AZ35"/>
    <mergeCell ref="BA35:BF35"/>
    <mergeCell ref="U35:W35"/>
    <mergeCell ref="AA36:AC36"/>
    <mergeCell ref="AE36:AQ36"/>
    <mergeCell ref="AV36:AZ39"/>
    <mergeCell ref="BA36:BF39"/>
    <mergeCell ref="B26:C26"/>
    <mergeCell ref="B27:C27"/>
    <mergeCell ref="C34:AC34"/>
    <mergeCell ref="AE34:AT34"/>
    <mergeCell ref="AV34:BG34"/>
    <mergeCell ref="C35:E35"/>
    <mergeCell ref="L35:N35"/>
    <mergeCell ref="O35:Q35"/>
    <mergeCell ref="I35:K35"/>
    <mergeCell ref="X35:Z35"/>
    <mergeCell ref="AQ23:AT23"/>
    <mergeCell ref="AU23:AU24"/>
    <mergeCell ref="AV23:AX23"/>
    <mergeCell ref="AY23:AY24"/>
    <mergeCell ref="B25:C25"/>
    <mergeCell ref="AD23:AG23"/>
    <mergeCell ref="AH23:AH24"/>
    <mergeCell ref="AI23:AK23"/>
    <mergeCell ref="AL23:AL24"/>
    <mergeCell ref="AM23:AP23"/>
    <mergeCell ref="P23:P24"/>
    <mergeCell ref="Q23:T23"/>
    <mergeCell ref="V23:X23"/>
    <mergeCell ref="Y23:Y24"/>
    <mergeCell ref="Z23:AB23"/>
    <mergeCell ref="AC23:AC24"/>
    <mergeCell ref="U23:U24"/>
    <mergeCell ref="B23:C24"/>
    <mergeCell ref="H23:H24"/>
    <mergeCell ref="I23:K23"/>
    <mergeCell ref="L23:L24"/>
    <mergeCell ref="M23:O23"/>
    <mergeCell ref="D23:G23"/>
    <mergeCell ref="AQ18:AU18"/>
    <mergeCell ref="AV18:BH18"/>
    <mergeCell ref="AQ19:AU19"/>
    <mergeCell ref="AV19:BH19"/>
    <mergeCell ref="C20:L20"/>
    <mergeCell ref="M20:AG20"/>
    <mergeCell ref="AQ16:AU16"/>
    <mergeCell ref="AV16:BH17"/>
    <mergeCell ref="AQ9:BF9"/>
    <mergeCell ref="Y11:AH11"/>
    <mergeCell ref="AR11:AU13"/>
    <mergeCell ref="AV11:AW13"/>
    <mergeCell ref="C7:P7"/>
    <mergeCell ref="AQ7:AW7"/>
    <mergeCell ref="AX7:BA7"/>
    <mergeCell ref="BB7:BD7"/>
    <mergeCell ref="A12:AP12"/>
    <mergeCell ref="Y13:AH13"/>
    <mergeCell ref="C22:BG22"/>
    <mergeCell ref="R35:T35"/>
    <mergeCell ref="V2:AM2"/>
    <mergeCell ref="Q4:AU4"/>
    <mergeCell ref="C5:P5"/>
    <mergeCell ref="AV5:BD5"/>
    <mergeCell ref="C8:P8"/>
    <mergeCell ref="AN8:AX8"/>
    <mergeCell ref="C6:P6"/>
    <mergeCell ref="AV6:BD6"/>
  </mergeCells>
  <printOptions/>
  <pageMargins left="0" right="0" top="0" bottom="0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28"/>
  <sheetViews>
    <sheetView tabSelected="1" view="pageBreakPreview" zoomScale="85" zoomScaleNormal="50" zoomScaleSheetLayoutView="85" zoomScalePageLayoutView="50" workbookViewId="0" topLeftCell="A1">
      <selection activeCell="BN94" sqref="BN94:BT94"/>
    </sheetView>
  </sheetViews>
  <sheetFormatPr defaultColWidth="9.00390625" defaultRowHeight="12.75"/>
  <cols>
    <col min="1" max="1" width="2.75390625" style="261" customWidth="1"/>
    <col min="2" max="2" width="44.875" style="261" bestFit="1" customWidth="1"/>
    <col min="3" max="4" width="4.375" style="261" customWidth="1"/>
    <col min="5" max="6" width="3.625" style="261" customWidth="1"/>
    <col min="7" max="7" width="4.375" style="261" customWidth="1"/>
    <col min="8" max="8" width="6.125" style="261" customWidth="1"/>
    <col min="9" max="9" width="5.375" style="262" customWidth="1"/>
    <col min="10" max="10" width="6.125" style="262" customWidth="1"/>
    <col min="11" max="11" width="4.25390625" style="261" customWidth="1"/>
    <col min="12" max="12" width="3.75390625" style="261" customWidth="1"/>
    <col min="13" max="13" width="4.375" style="261" customWidth="1"/>
    <col min="14" max="14" width="4.125" style="261" customWidth="1"/>
    <col min="15" max="15" width="3.625" style="261" customWidth="1"/>
    <col min="16" max="16" width="4.75390625" style="261" customWidth="1"/>
    <col min="17" max="55" width="3.625" style="261" customWidth="1"/>
    <col min="56" max="56" width="3.625" style="263" customWidth="1"/>
    <col min="57" max="58" width="3.625" style="261" customWidth="1"/>
    <col min="59" max="59" width="3.375" style="261" customWidth="1"/>
    <col min="60" max="60" width="3.625" style="41" customWidth="1"/>
    <col min="61" max="61" width="3.375" style="41" customWidth="1"/>
    <col min="62" max="63" width="4.00390625" style="41" customWidth="1"/>
    <col min="64" max="64" width="3.625" style="41" customWidth="1"/>
    <col min="65" max="66" width="3.375" style="41" customWidth="1"/>
    <col min="67" max="67" width="3.875" style="41" customWidth="1"/>
    <col min="68" max="68" width="3.625" style="41" customWidth="1"/>
    <col min="69" max="69" width="3.875" style="41" customWidth="1"/>
    <col min="70" max="70" width="3.75390625" style="41" customWidth="1"/>
    <col min="71" max="71" width="3.625" style="41" customWidth="1"/>
    <col min="72" max="72" width="3.875" style="41" customWidth="1"/>
    <col min="73" max="73" width="18.125" style="41" customWidth="1"/>
    <col min="74" max="16384" width="9.125" style="41" customWidth="1"/>
  </cols>
  <sheetData>
    <row r="1" spans="1:73" ht="13.5" thickBot="1">
      <c r="A1" s="746" t="s">
        <v>171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  <c r="AK1" s="746"/>
      <c r="AL1" s="746"/>
      <c r="AM1" s="746"/>
      <c r="AN1" s="746"/>
      <c r="AO1" s="746"/>
      <c r="AP1" s="746"/>
      <c r="AQ1" s="746"/>
      <c r="AR1" s="746"/>
      <c r="AS1" s="746"/>
      <c r="AT1" s="746"/>
      <c r="AU1" s="746"/>
      <c r="AV1" s="746"/>
      <c r="AW1" s="746"/>
      <c r="AX1" s="746"/>
      <c r="AY1" s="746"/>
      <c r="AZ1" s="746"/>
      <c r="BA1" s="746"/>
      <c r="BB1" s="746"/>
      <c r="BC1" s="746"/>
      <c r="BD1" s="746"/>
      <c r="BE1" s="746"/>
      <c r="BF1" s="746"/>
      <c r="BG1" s="746"/>
      <c r="BH1" s="746"/>
      <c r="BI1" s="746"/>
      <c r="BJ1" s="746"/>
      <c r="BK1" s="746"/>
      <c r="BL1" s="746"/>
      <c r="BM1" s="746"/>
      <c r="BN1" s="746"/>
      <c r="BO1" s="746"/>
      <c r="BP1" s="746"/>
      <c r="BQ1" s="746"/>
      <c r="BR1" s="746"/>
      <c r="BS1" s="746"/>
      <c r="BT1" s="746"/>
      <c r="BU1" s="746"/>
    </row>
    <row r="2" spans="1:73" ht="13.5" customHeight="1" thickBot="1">
      <c r="A2" s="747" t="s">
        <v>94</v>
      </c>
      <c r="B2" s="749" t="s">
        <v>21</v>
      </c>
      <c r="C2" s="752" t="s">
        <v>29</v>
      </c>
      <c r="D2" s="753"/>
      <c r="E2" s="753"/>
      <c r="F2" s="753"/>
      <c r="G2" s="754"/>
      <c r="H2" s="755" t="s">
        <v>30</v>
      </c>
      <c r="I2" s="758" t="s">
        <v>22</v>
      </c>
      <c r="J2" s="759" t="s">
        <v>90</v>
      </c>
      <c r="K2" s="760"/>
      <c r="L2" s="760"/>
      <c r="M2" s="760"/>
      <c r="N2" s="760"/>
      <c r="O2" s="760"/>
      <c r="P2" s="727" t="s">
        <v>49</v>
      </c>
      <c r="Q2" s="734" t="s">
        <v>91</v>
      </c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  <c r="AZ2" s="736"/>
      <c r="BA2" s="736"/>
      <c r="BB2" s="736"/>
      <c r="BC2" s="736"/>
      <c r="BD2" s="736"/>
      <c r="BE2" s="736"/>
      <c r="BF2" s="736"/>
      <c r="BG2" s="736"/>
      <c r="BH2" s="736"/>
      <c r="BI2" s="736"/>
      <c r="BJ2" s="736"/>
      <c r="BK2" s="736"/>
      <c r="BL2" s="736"/>
      <c r="BM2" s="736"/>
      <c r="BN2" s="736"/>
      <c r="BO2" s="736"/>
      <c r="BP2" s="736"/>
      <c r="BQ2" s="736"/>
      <c r="BR2" s="736"/>
      <c r="BS2" s="736"/>
      <c r="BT2" s="737"/>
      <c r="BU2" s="741" t="s">
        <v>19</v>
      </c>
    </row>
    <row r="3" spans="1:73" ht="12.75" customHeight="1" thickBot="1">
      <c r="A3" s="748"/>
      <c r="B3" s="750"/>
      <c r="C3" s="714" t="s">
        <v>56</v>
      </c>
      <c r="D3" s="717" t="s">
        <v>57</v>
      </c>
      <c r="E3" s="717" t="s">
        <v>53</v>
      </c>
      <c r="F3" s="717" t="s">
        <v>54</v>
      </c>
      <c r="G3" s="704" t="s">
        <v>55</v>
      </c>
      <c r="H3" s="756"/>
      <c r="I3" s="704"/>
      <c r="J3" s="714" t="s">
        <v>23</v>
      </c>
      <c r="K3" s="730" t="s">
        <v>24</v>
      </c>
      <c r="L3" s="730"/>
      <c r="M3" s="730"/>
      <c r="N3" s="731" t="s">
        <v>28</v>
      </c>
      <c r="O3" s="732" t="s">
        <v>48</v>
      </c>
      <c r="P3" s="728"/>
      <c r="Q3" s="630" t="s">
        <v>2</v>
      </c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8"/>
      <c r="AE3" s="666" t="s">
        <v>3</v>
      </c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50"/>
      <c r="AS3" s="738" t="s">
        <v>4</v>
      </c>
      <c r="AT3" s="739"/>
      <c r="AU3" s="739"/>
      <c r="AV3" s="739"/>
      <c r="AW3" s="739"/>
      <c r="AX3" s="739"/>
      <c r="AY3" s="739"/>
      <c r="AZ3" s="739"/>
      <c r="BA3" s="739"/>
      <c r="BB3" s="739"/>
      <c r="BC3" s="739"/>
      <c r="BD3" s="739"/>
      <c r="BE3" s="739"/>
      <c r="BF3" s="740"/>
      <c r="BG3" s="666" t="s">
        <v>5</v>
      </c>
      <c r="BH3" s="548"/>
      <c r="BI3" s="548"/>
      <c r="BJ3" s="548"/>
      <c r="BK3" s="548"/>
      <c r="BL3" s="548"/>
      <c r="BM3" s="548"/>
      <c r="BN3" s="548"/>
      <c r="BO3" s="548"/>
      <c r="BP3" s="548"/>
      <c r="BQ3" s="548"/>
      <c r="BR3" s="548"/>
      <c r="BS3" s="548"/>
      <c r="BT3" s="550"/>
      <c r="BU3" s="725"/>
    </row>
    <row r="4" spans="1:73" ht="12.75">
      <c r="A4" s="748"/>
      <c r="B4" s="750"/>
      <c r="C4" s="715"/>
      <c r="D4" s="718"/>
      <c r="E4" s="718"/>
      <c r="F4" s="718"/>
      <c r="G4" s="743"/>
      <c r="H4" s="756"/>
      <c r="I4" s="704"/>
      <c r="J4" s="714"/>
      <c r="K4" s="717" t="s">
        <v>25</v>
      </c>
      <c r="L4" s="717" t="s">
        <v>26</v>
      </c>
      <c r="M4" s="717" t="s">
        <v>27</v>
      </c>
      <c r="N4" s="731"/>
      <c r="O4" s="733"/>
      <c r="P4" s="728"/>
      <c r="Q4" s="630" t="s">
        <v>51</v>
      </c>
      <c r="R4" s="627"/>
      <c r="S4" s="627"/>
      <c r="T4" s="627"/>
      <c r="U4" s="627"/>
      <c r="V4" s="627"/>
      <c r="W4" s="724"/>
      <c r="X4" s="722" t="s">
        <v>6</v>
      </c>
      <c r="Y4" s="723"/>
      <c r="Z4" s="723"/>
      <c r="AA4" s="723"/>
      <c r="AB4" s="723"/>
      <c r="AC4" s="723"/>
      <c r="AD4" s="724"/>
      <c r="AE4" s="722" t="s">
        <v>132</v>
      </c>
      <c r="AF4" s="723"/>
      <c r="AG4" s="723"/>
      <c r="AH4" s="723"/>
      <c r="AI4" s="723"/>
      <c r="AJ4" s="723"/>
      <c r="AK4" s="724"/>
      <c r="AL4" s="722" t="s">
        <v>133</v>
      </c>
      <c r="AM4" s="723"/>
      <c r="AN4" s="723"/>
      <c r="AO4" s="723"/>
      <c r="AP4" s="723"/>
      <c r="AQ4" s="723"/>
      <c r="AR4" s="724"/>
      <c r="AS4" s="585" t="s">
        <v>92</v>
      </c>
      <c r="AT4" s="583"/>
      <c r="AU4" s="583"/>
      <c r="AV4" s="583"/>
      <c r="AW4" s="583"/>
      <c r="AX4" s="583"/>
      <c r="AY4" s="584"/>
      <c r="AZ4" s="667" t="s">
        <v>7</v>
      </c>
      <c r="BA4" s="583"/>
      <c r="BB4" s="583"/>
      <c r="BC4" s="583"/>
      <c r="BD4" s="583"/>
      <c r="BE4" s="583"/>
      <c r="BF4" s="584"/>
      <c r="BG4" s="722" t="s">
        <v>8</v>
      </c>
      <c r="BH4" s="723"/>
      <c r="BI4" s="723"/>
      <c r="BJ4" s="723"/>
      <c r="BK4" s="723"/>
      <c r="BL4" s="723"/>
      <c r="BM4" s="724"/>
      <c r="BN4" s="722" t="s">
        <v>9</v>
      </c>
      <c r="BO4" s="723"/>
      <c r="BP4" s="723"/>
      <c r="BQ4" s="723"/>
      <c r="BR4" s="723"/>
      <c r="BS4" s="723"/>
      <c r="BT4" s="724"/>
      <c r="BU4" s="725"/>
    </row>
    <row r="5" spans="1:73" ht="12.75" customHeight="1">
      <c r="A5" s="748"/>
      <c r="B5" s="750"/>
      <c r="C5" s="715"/>
      <c r="D5" s="718"/>
      <c r="E5" s="718"/>
      <c r="F5" s="718"/>
      <c r="G5" s="743"/>
      <c r="H5" s="756"/>
      <c r="I5" s="704"/>
      <c r="J5" s="714"/>
      <c r="K5" s="717"/>
      <c r="L5" s="717"/>
      <c r="M5" s="717"/>
      <c r="N5" s="731"/>
      <c r="O5" s="733"/>
      <c r="P5" s="728"/>
      <c r="Q5" s="721">
        <v>16</v>
      </c>
      <c r="R5" s="706"/>
      <c r="S5" s="706"/>
      <c r="T5" s="706"/>
      <c r="U5" s="706"/>
      <c r="V5" s="707"/>
      <c r="W5" s="725" t="s">
        <v>50</v>
      </c>
      <c r="X5" s="721">
        <v>16</v>
      </c>
      <c r="Y5" s="706"/>
      <c r="Z5" s="706"/>
      <c r="AA5" s="706"/>
      <c r="AB5" s="706"/>
      <c r="AC5" s="707"/>
      <c r="AD5" s="704" t="s">
        <v>50</v>
      </c>
      <c r="AE5" s="721">
        <v>16</v>
      </c>
      <c r="AF5" s="706"/>
      <c r="AG5" s="706"/>
      <c r="AH5" s="706"/>
      <c r="AI5" s="706"/>
      <c r="AJ5" s="707"/>
      <c r="AK5" s="704" t="s">
        <v>50</v>
      </c>
      <c r="AL5" s="721">
        <v>16</v>
      </c>
      <c r="AM5" s="706"/>
      <c r="AN5" s="706"/>
      <c r="AO5" s="706"/>
      <c r="AP5" s="706"/>
      <c r="AQ5" s="707"/>
      <c r="AR5" s="704" t="s">
        <v>50</v>
      </c>
      <c r="AS5" s="721">
        <v>16</v>
      </c>
      <c r="AT5" s="706"/>
      <c r="AU5" s="706"/>
      <c r="AV5" s="706"/>
      <c r="AW5" s="706"/>
      <c r="AX5" s="707"/>
      <c r="AY5" s="704" t="s">
        <v>50</v>
      </c>
      <c r="AZ5" s="706">
        <v>16</v>
      </c>
      <c r="BA5" s="706"/>
      <c r="BB5" s="706"/>
      <c r="BC5" s="706"/>
      <c r="BD5" s="706"/>
      <c r="BE5" s="707"/>
      <c r="BF5" s="704" t="s">
        <v>50</v>
      </c>
      <c r="BG5" s="721">
        <v>16</v>
      </c>
      <c r="BH5" s="706"/>
      <c r="BI5" s="706"/>
      <c r="BJ5" s="706"/>
      <c r="BK5" s="706"/>
      <c r="BL5" s="707"/>
      <c r="BM5" s="704" t="s">
        <v>50</v>
      </c>
      <c r="BN5" s="706">
        <v>8</v>
      </c>
      <c r="BO5" s="706"/>
      <c r="BP5" s="706"/>
      <c r="BQ5" s="706"/>
      <c r="BR5" s="706"/>
      <c r="BS5" s="707"/>
      <c r="BT5" s="704" t="s">
        <v>50</v>
      </c>
      <c r="BU5" s="725"/>
    </row>
    <row r="6" spans="1:73" ht="12.75" customHeight="1">
      <c r="A6" s="748"/>
      <c r="B6" s="750"/>
      <c r="C6" s="715"/>
      <c r="D6" s="718"/>
      <c r="E6" s="718"/>
      <c r="F6" s="718"/>
      <c r="G6" s="743"/>
      <c r="H6" s="756"/>
      <c r="I6" s="704"/>
      <c r="J6" s="714"/>
      <c r="K6" s="717"/>
      <c r="L6" s="717"/>
      <c r="M6" s="717"/>
      <c r="N6" s="731"/>
      <c r="O6" s="733"/>
      <c r="P6" s="728"/>
      <c r="Q6" s="693" t="s">
        <v>18</v>
      </c>
      <c r="R6" s="694"/>
      <c r="S6" s="694"/>
      <c r="T6" s="694"/>
      <c r="U6" s="694"/>
      <c r="V6" s="667"/>
      <c r="W6" s="725"/>
      <c r="X6" s="693" t="s">
        <v>18</v>
      </c>
      <c r="Y6" s="694"/>
      <c r="Z6" s="694"/>
      <c r="AA6" s="694"/>
      <c r="AB6" s="694"/>
      <c r="AC6" s="667"/>
      <c r="AD6" s="704"/>
      <c r="AE6" s="693" t="s">
        <v>18</v>
      </c>
      <c r="AF6" s="694"/>
      <c r="AG6" s="694"/>
      <c r="AH6" s="694"/>
      <c r="AI6" s="694"/>
      <c r="AJ6" s="667"/>
      <c r="AK6" s="704"/>
      <c r="AL6" s="693" t="s">
        <v>18</v>
      </c>
      <c r="AM6" s="694"/>
      <c r="AN6" s="694"/>
      <c r="AO6" s="694"/>
      <c r="AP6" s="694"/>
      <c r="AQ6" s="667"/>
      <c r="AR6" s="704"/>
      <c r="AS6" s="693" t="s">
        <v>18</v>
      </c>
      <c r="AT6" s="694"/>
      <c r="AU6" s="694"/>
      <c r="AV6" s="694"/>
      <c r="AW6" s="694"/>
      <c r="AX6" s="667"/>
      <c r="AY6" s="704"/>
      <c r="AZ6" s="694" t="s">
        <v>18</v>
      </c>
      <c r="BA6" s="694"/>
      <c r="BB6" s="694"/>
      <c r="BC6" s="694"/>
      <c r="BD6" s="694"/>
      <c r="BE6" s="667"/>
      <c r="BF6" s="704"/>
      <c r="BG6" s="693" t="s">
        <v>18</v>
      </c>
      <c r="BH6" s="694"/>
      <c r="BI6" s="694"/>
      <c r="BJ6" s="694"/>
      <c r="BK6" s="694"/>
      <c r="BL6" s="667"/>
      <c r="BM6" s="704"/>
      <c r="BN6" s="694" t="s">
        <v>18</v>
      </c>
      <c r="BO6" s="694"/>
      <c r="BP6" s="694"/>
      <c r="BQ6" s="694"/>
      <c r="BR6" s="694"/>
      <c r="BS6" s="667"/>
      <c r="BT6" s="704"/>
      <c r="BU6" s="725"/>
    </row>
    <row r="7" spans="1:73" ht="81" thickBot="1">
      <c r="A7" s="614"/>
      <c r="B7" s="751"/>
      <c r="C7" s="716"/>
      <c r="D7" s="719"/>
      <c r="E7" s="719"/>
      <c r="F7" s="719"/>
      <c r="G7" s="744"/>
      <c r="H7" s="757"/>
      <c r="I7" s="720"/>
      <c r="J7" s="745"/>
      <c r="K7" s="726"/>
      <c r="L7" s="726"/>
      <c r="M7" s="726"/>
      <c r="N7" s="732"/>
      <c r="O7" s="733"/>
      <c r="P7" s="729"/>
      <c r="Q7" s="42" t="s">
        <v>0</v>
      </c>
      <c r="R7" s="43" t="s">
        <v>10</v>
      </c>
      <c r="S7" s="43" t="s">
        <v>12</v>
      </c>
      <c r="T7" s="43" t="s">
        <v>11</v>
      </c>
      <c r="U7" s="43" t="s">
        <v>1</v>
      </c>
      <c r="V7" s="43" t="s">
        <v>48</v>
      </c>
      <c r="W7" s="705"/>
      <c r="X7" s="44" t="s">
        <v>0</v>
      </c>
      <c r="Y7" s="45" t="s">
        <v>10</v>
      </c>
      <c r="Z7" s="45" t="s">
        <v>12</v>
      </c>
      <c r="AA7" s="45" t="s">
        <v>11</v>
      </c>
      <c r="AB7" s="45" t="s">
        <v>1</v>
      </c>
      <c r="AC7" s="45" t="s">
        <v>48</v>
      </c>
      <c r="AD7" s="705"/>
      <c r="AE7" s="44" t="s">
        <v>0</v>
      </c>
      <c r="AF7" s="45" t="s">
        <v>10</v>
      </c>
      <c r="AG7" s="45" t="s">
        <v>12</v>
      </c>
      <c r="AH7" s="45" t="s">
        <v>11</v>
      </c>
      <c r="AI7" s="45" t="s">
        <v>1</v>
      </c>
      <c r="AJ7" s="45" t="s">
        <v>48</v>
      </c>
      <c r="AK7" s="705"/>
      <c r="AL7" s="44" t="s">
        <v>0</v>
      </c>
      <c r="AM7" s="45" t="s">
        <v>10</v>
      </c>
      <c r="AN7" s="45" t="s">
        <v>12</v>
      </c>
      <c r="AO7" s="45" t="s">
        <v>11</v>
      </c>
      <c r="AP7" s="45" t="s">
        <v>1</v>
      </c>
      <c r="AQ7" s="45" t="s">
        <v>48</v>
      </c>
      <c r="AR7" s="705"/>
      <c r="AS7" s="44" t="s">
        <v>0</v>
      </c>
      <c r="AT7" s="45" t="s">
        <v>10</v>
      </c>
      <c r="AU7" s="45" t="s">
        <v>12</v>
      </c>
      <c r="AV7" s="45" t="s">
        <v>11</v>
      </c>
      <c r="AW7" s="45" t="s">
        <v>1</v>
      </c>
      <c r="AX7" s="45" t="s">
        <v>48</v>
      </c>
      <c r="AY7" s="705"/>
      <c r="AZ7" s="431" t="s">
        <v>0</v>
      </c>
      <c r="BA7" s="428" t="s">
        <v>10</v>
      </c>
      <c r="BB7" s="428" t="s">
        <v>12</v>
      </c>
      <c r="BC7" s="428" t="s">
        <v>11</v>
      </c>
      <c r="BD7" s="428" t="s">
        <v>1</v>
      </c>
      <c r="BE7" s="428" t="s">
        <v>48</v>
      </c>
      <c r="BF7" s="720"/>
      <c r="BG7" s="44" t="s">
        <v>0</v>
      </c>
      <c r="BH7" s="45" t="s">
        <v>10</v>
      </c>
      <c r="BI7" s="45" t="s">
        <v>12</v>
      </c>
      <c r="BJ7" s="45" t="s">
        <v>11</v>
      </c>
      <c r="BK7" s="45" t="s">
        <v>1</v>
      </c>
      <c r="BL7" s="45" t="s">
        <v>48</v>
      </c>
      <c r="BM7" s="705"/>
      <c r="BN7" s="431" t="s">
        <v>0</v>
      </c>
      <c r="BO7" s="428" t="s">
        <v>10</v>
      </c>
      <c r="BP7" s="428" t="s">
        <v>12</v>
      </c>
      <c r="BQ7" s="428" t="s">
        <v>11</v>
      </c>
      <c r="BR7" s="428" t="s">
        <v>1</v>
      </c>
      <c r="BS7" s="428" t="s">
        <v>48</v>
      </c>
      <c r="BT7" s="720"/>
      <c r="BU7" s="742"/>
    </row>
    <row r="8" spans="1:73" ht="13.5" thickBot="1">
      <c r="A8" s="46">
        <v>1</v>
      </c>
      <c r="B8" s="47">
        <v>2</v>
      </c>
      <c r="C8" s="48">
        <v>3</v>
      </c>
      <c r="D8" s="49">
        <v>4</v>
      </c>
      <c r="E8" s="48">
        <v>5</v>
      </c>
      <c r="F8" s="49">
        <v>6</v>
      </c>
      <c r="G8" s="48">
        <v>7</v>
      </c>
      <c r="H8" s="50">
        <v>8</v>
      </c>
      <c r="I8" s="430">
        <v>9</v>
      </c>
      <c r="J8" s="51">
        <v>9</v>
      </c>
      <c r="K8" s="49">
        <v>11</v>
      </c>
      <c r="L8" s="49">
        <v>12</v>
      </c>
      <c r="M8" s="48">
        <v>13</v>
      </c>
      <c r="N8" s="49">
        <v>14</v>
      </c>
      <c r="O8" s="48">
        <v>15</v>
      </c>
      <c r="P8" s="52">
        <v>16</v>
      </c>
      <c r="Q8" s="53">
        <v>17</v>
      </c>
      <c r="R8" s="49">
        <v>18</v>
      </c>
      <c r="S8" s="48">
        <v>19</v>
      </c>
      <c r="T8" s="49">
        <v>20</v>
      </c>
      <c r="U8" s="48">
        <v>21</v>
      </c>
      <c r="V8" s="49">
        <v>22</v>
      </c>
      <c r="W8" s="48">
        <v>23</v>
      </c>
      <c r="X8" s="50">
        <v>24</v>
      </c>
      <c r="Y8" s="48">
        <v>25</v>
      </c>
      <c r="Z8" s="49">
        <v>26</v>
      </c>
      <c r="AA8" s="48">
        <v>27</v>
      </c>
      <c r="AB8" s="49">
        <v>28</v>
      </c>
      <c r="AC8" s="48">
        <v>29</v>
      </c>
      <c r="AD8" s="54">
        <v>30</v>
      </c>
      <c r="AE8" s="53">
        <v>31</v>
      </c>
      <c r="AF8" s="49">
        <v>32</v>
      </c>
      <c r="AG8" s="48">
        <v>33</v>
      </c>
      <c r="AH8" s="49">
        <v>34</v>
      </c>
      <c r="AI8" s="48">
        <v>35</v>
      </c>
      <c r="AJ8" s="49">
        <v>36</v>
      </c>
      <c r="AK8" s="48">
        <v>37</v>
      </c>
      <c r="AL8" s="50">
        <v>38</v>
      </c>
      <c r="AM8" s="48">
        <v>39</v>
      </c>
      <c r="AN8" s="49">
        <v>40</v>
      </c>
      <c r="AO8" s="48">
        <v>41</v>
      </c>
      <c r="AP8" s="49">
        <v>42</v>
      </c>
      <c r="AQ8" s="48">
        <v>43</v>
      </c>
      <c r="AR8" s="54">
        <v>44</v>
      </c>
      <c r="AS8" s="53">
        <v>45</v>
      </c>
      <c r="AT8" s="49">
        <v>46</v>
      </c>
      <c r="AU8" s="48">
        <v>47</v>
      </c>
      <c r="AV8" s="49">
        <v>48</v>
      </c>
      <c r="AW8" s="48">
        <v>49</v>
      </c>
      <c r="AX8" s="49">
        <v>50</v>
      </c>
      <c r="AY8" s="48">
        <v>51</v>
      </c>
      <c r="AZ8" s="49">
        <v>52</v>
      </c>
      <c r="BA8" s="48">
        <v>53</v>
      </c>
      <c r="BB8" s="49">
        <v>54</v>
      </c>
      <c r="BC8" s="48">
        <v>55</v>
      </c>
      <c r="BD8" s="49">
        <v>56</v>
      </c>
      <c r="BE8" s="48">
        <v>57</v>
      </c>
      <c r="BF8" s="54">
        <v>58</v>
      </c>
      <c r="BG8" s="48">
        <v>59</v>
      </c>
      <c r="BH8" s="49">
        <v>60</v>
      </c>
      <c r="BI8" s="48">
        <v>61</v>
      </c>
      <c r="BJ8" s="49">
        <v>62</v>
      </c>
      <c r="BK8" s="48">
        <v>63</v>
      </c>
      <c r="BL8" s="49">
        <v>64</v>
      </c>
      <c r="BM8" s="48">
        <v>65</v>
      </c>
      <c r="BN8" s="50">
        <v>66</v>
      </c>
      <c r="BO8" s="48">
        <v>67</v>
      </c>
      <c r="BP8" s="49">
        <v>68</v>
      </c>
      <c r="BQ8" s="48">
        <v>69</v>
      </c>
      <c r="BR8" s="49">
        <v>70</v>
      </c>
      <c r="BS8" s="48">
        <v>71</v>
      </c>
      <c r="BT8" s="54">
        <v>72</v>
      </c>
      <c r="BU8" s="55">
        <v>73</v>
      </c>
    </row>
    <row r="9" spans="1:73" ht="15">
      <c r="A9" s="708" t="s">
        <v>177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09"/>
      <c r="AL9" s="709"/>
      <c r="AM9" s="709"/>
      <c r="AN9" s="709"/>
      <c r="AO9" s="709"/>
      <c r="AP9" s="709"/>
      <c r="AQ9" s="709"/>
      <c r="AR9" s="709"/>
      <c r="AS9" s="709"/>
      <c r="AT9" s="709"/>
      <c r="AU9" s="709"/>
      <c r="AV9" s="709"/>
      <c r="AW9" s="709"/>
      <c r="AX9" s="709"/>
      <c r="AY9" s="709"/>
      <c r="AZ9" s="709"/>
      <c r="BA9" s="709"/>
      <c r="BB9" s="709"/>
      <c r="BC9" s="709"/>
      <c r="BD9" s="709"/>
      <c r="BE9" s="709"/>
      <c r="BF9" s="709"/>
      <c r="BG9" s="709"/>
      <c r="BH9" s="709"/>
      <c r="BI9" s="709"/>
      <c r="BJ9" s="709"/>
      <c r="BK9" s="709"/>
      <c r="BL9" s="709"/>
      <c r="BM9" s="709"/>
      <c r="BN9" s="709"/>
      <c r="BO9" s="709"/>
      <c r="BP9" s="709"/>
      <c r="BQ9" s="709"/>
      <c r="BR9" s="709"/>
      <c r="BS9" s="709"/>
      <c r="BT9" s="709"/>
      <c r="BU9" s="710"/>
    </row>
    <row r="10" spans="1:73" ht="12.75">
      <c r="A10" s="711" t="s">
        <v>210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2"/>
      <c r="AG10" s="712"/>
      <c r="AH10" s="712"/>
      <c r="AI10" s="712"/>
      <c r="AJ10" s="712"/>
      <c r="AK10" s="712"/>
      <c r="AL10" s="712"/>
      <c r="AM10" s="712"/>
      <c r="AN10" s="712"/>
      <c r="AO10" s="712"/>
      <c r="AP10" s="712"/>
      <c r="AQ10" s="712"/>
      <c r="AR10" s="712"/>
      <c r="AS10" s="712"/>
      <c r="AT10" s="712"/>
      <c r="AU10" s="712"/>
      <c r="AV10" s="712"/>
      <c r="AW10" s="712"/>
      <c r="AX10" s="712"/>
      <c r="AY10" s="712"/>
      <c r="AZ10" s="712"/>
      <c r="BA10" s="712"/>
      <c r="BB10" s="712"/>
      <c r="BC10" s="712"/>
      <c r="BD10" s="712"/>
      <c r="BE10" s="712"/>
      <c r="BF10" s="712"/>
      <c r="BG10" s="712"/>
      <c r="BH10" s="712"/>
      <c r="BI10" s="712"/>
      <c r="BJ10" s="712"/>
      <c r="BK10" s="712"/>
      <c r="BL10" s="712"/>
      <c r="BM10" s="712"/>
      <c r="BN10" s="712"/>
      <c r="BO10" s="712"/>
      <c r="BP10" s="712"/>
      <c r="BQ10" s="712"/>
      <c r="BR10" s="712"/>
      <c r="BS10" s="712"/>
      <c r="BT10" s="712"/>
      <c r="BU10" s="713"/>
    </row>
    <row r="11" spans="1:73" ht="13.5" thickBot="1">
      <c r="A11" s="711" t="s">
        <v>211</v>
      </c>
      <c r="B11" s="712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712"/>
      <c r="AM11" s="712"/>
      <c r="AN11" s="712"/>
      <c r="AO11" s="712"/>
      <c r="AP11" s="712"/>
      <c r="AQ11" s="712"/>
      <c r="AR11" s="712"/>
      <c r="AS11" s="712"/>
      <c r="AT11" s="712"/>
      <c r="AU11" s="712"/>
      <c r="AV11" s="712"/>
      <c r="AW11" s="712"/>
      <c r="AX11" s="712"/>
      <c r="AY11" s="712"/>
      <c r="AZ11" s="712"/>
      <c r="BA11" s="712"/>
      <c r="BB11" s="712"/>
      <c r="BC11" s="712"/>
      <c r="BD11" s="712"/>
      <c r="BE11" s="712"/>
      <c r="BF11" s="712"/>
      <c r="BG11" s="712"/>
      <c r="BH11" s="712"/>
      <c r="BI11" s="712"/>
      <c r="BJ11" s="712"/>
      <c r="BK11" s="712"/>
      <c r="BL11" s="712"/>
      <c r="BM11" s="712"/>
      <c r="BN11" s="712"/>
      <c r="BO11" s="712"/>
      <c r="BP11" s="712"/>
      <c r="BQ11" s="712"/>
      <c r="BR11" s="712"/>
      <c r="BS11" s="712"/>
      <c r="BT11" s="712"/>
      <c r="BU11" s="713"/>
    </row>
    <row r="12" spans="1:74" s="66" customFormat="1" ht="12.75" customHeight="1">
      <c r="A12" s="56">
        <v>1</v>
      </c>
      <c r="B12" s="57" t="s">
        <v>203</v>
      </c>
      <c r="C12" s="58" t="s">
        <v>135</v>
      </c>
      <c r="D12" s="59" t="s">
        <v>140</v>
      </c>
      <c r="E12" s="426"/>
      <c r="F12" s="426"/>
      <c r="G12" s="427"/>
      <c r="H12" s="346">
        <v>6</v>
      </c>
      <c r="I12" s="60">
        <f>H12*30</f>
        <v>180</v>
      </c>
      <c r="J12" s="425">
        <f>SUM(Q12,X12,AE12,AL12,AS12,AZ12,BG12,BN12)</f>
        <v>96</v>
      </c>
      <c r="K12" s="426">
        <f>SUM(R12,Y12,AF12,AM12,AT12,BA12,BH12,BO12)</f>
        <v>0</v>
      </c>
      <c r="L12" s="426">
        <f>SUM(S12,Z12,AG12,AN12,AU12,BB12,BI12,BP12)</f>
        <v>0</v>
      </c>
      <c r="M12" s="426">
        <f>SUM(T12,AA12,AH12,AO12,AV12,BC12,BJ12,BQ12)</f>
        <v>96</v>
      </c>
      <c r="N12" s="61">
        <f>SUM(BR12:BT12,BK12:BM12,BD12:BF12,AW12:AY12,AP12:AR12,AI12:AK12,AB12:AD12,U12:W12)</f>
        <v>84</v>
      </c>
      <c r="O12" s="62"/>
      <c r="P12" s="63">
        <v>30</v>
      </c>
      <c r="Q12" s="425">
        <v>32</v>
      </c>
      <c r="R12" s="426"/>
      <c r="S12" s="426"/>
      <c r="T12" s="426">
        <v>32</v>
      </c>
      <c r="U12" s="426">
        <v>22</v>
      </c>
      <c r="V12" s="426"/>
      <c r="W12" s="427"/>
      <c r="X12" s="64">
        <v>32</v>
      </c>
      <c r="Y12" s="426"/>
      <c r="Z12" s="426"/>
      <c r="AA12" s="426">
        <v>32</v>
      </c>
      <c r="AB12" s="426">
        <v>22</v>
      </c>
      <c r="AC12" s="426"/>
      <c r="AD12" s="63"/>
      <c r="AE12" s="425">
        <v>32</v>
      </c>
      <c r="AF12" s="426"/>
      <c r="AG12" s="426"/>
      <c r="AH12" s="426">
        <v>32</v>
      </c>
      <c r="AI12" s="426">
        <v>10</v>
      </c>
      <c r="AJ12" s="426"/>
      <c r="AK12" s="427">
        <v>30</v>
      </c>
      <c r="AL12" s="64"/>
      <c r="AM12" s="426"/>
      <c r="AN12" s="426"/>
      <c r="AO12" s="426"/>
      <c r="AP12" s="426"/>
      <c r="AQ12" s="426"/>
      <c r="AR12" s="63"/>
      <c r="AS12" s="425"/>
      <c r="AT12" s="426"/>
      <c r="AU12" s="426"/>
      <c r="AV12" s="426"/>
      <c r="AW12" s="426"/>
      <c r="AX12" s="426"/>
      <c r="AY12" s="427"/>
      <c r="AZ12" s="64"/>
      <c r="BA12" s="426"/>
      <c r="BB12" s="426"/>
      <c r="BC12" s="426"/>
      <c r="BD12" s="426"/>
      <c r="BE12" s="426"/>
      <c r="BF12" s="63"/>
      <c r="BG12" s="425"/>
      <c r="BH12" s="426"/>
      <c r="BI12" s="426"/>
      <c r="BJ12" s="426"/>
      <c r="BK12" s="426"/>
      <c r="BL12" s="426"/>
      <c r="BM12" s="427"/>
      <c r="BN12" s="64"/>
      <c r="BO12" s="426"/>
      <c r="BP12" s="426"/>
      <c r="BQ12" s="426"/>
      <c r="BR12" s="426"/>
      <c r="BS12" s="426"/>
      <c r="BT12" s="63"/>
      <c r="BU12" s="432" t="s">
        <v>207</v>
      </c>
      <c r="BV12" s="65"/>
    </row>
    <row r="13" spans="1:74" s="78" customFormat="1" ht="12.75" customHeight="1">
      <c r="A13" s="67">
        <v>2</v>
      </c>
      <c r="B13" s="379" t="s">
        <v>198</v>
      </c>
      <c r="C13" s="68" t="s">
        <v>134</v>
      </c>
      <c r="D13" s="69"/>
      <c r="E13" s="429"/>
      <c r="F13" s="429"/>
      <c r="G13" s="70"/>
      <c r="H13" s="350">
        <v>4</v>
      </c>
      <c r="I13" s="71">
        <f>H13*30</f>
        <v>120</v>
      </c>
      <c r="J13" s="72">
        <f aca="true" t="shared" si="0" ref="J13:M15">SUM(Q13,X13,AE13,AL13,AS13,AZ13,BG13,BN13)</f>
        <v>64</v>
      </c>
      <c r="K13" s="429">
        <f t="shared" si="0"/>
        <v>32</v>
      </c>
      <c r="L13" s="429">
        <f t="shared" si="0"/>
        <v>0</v>
      </c>
      <c r="M13" s="429">
        <f t="shared" si="0"/>
        <v>32</v>
      </c>
      <c r="N13" s="73">
        <f>SUM(BR13:BT13,BK13:BM13,BD13:BF13,AW13:AY13,AP13:AR13,AI13:AK13,AB13:AD13,U13:W13)</f>
        <v>56</v>
      </c>
      <c r="O13" s="74"/>
      <c r="P13" s="75">
        <v>30</v>
      </c>
      <c r="Q13" s="72"/>
      <c r="R13" s="429"/>
      <c r="S13" s="429"/>
      <c r="T13" s="429"/>
      <c r="U13" s="429"/>
      <c r="V13" s="429"/>
      <c r="W13" s="70"/>
      <c r="X13" s="76">
        <v>64</v>
      </c>
      <c r="Y13" s="429">
        <v>32</v>
      </c>
      <c r="Z13" s="429"/>
      <c r="AA13" s="429">
        <v>32</v>
      </c>
      <c r="AB13" s="429">
        <v>26</v>
      </c>
      <c r="AC13" s="429"/>
      <c r="AD13" s="75">
        <v>30</v>
      </c>
      <c r="AE13" s="72"/>
      <c r="AF13" s="429"/>
      <c r="AG13" s="429"/>
      <c r="AH13" s="429"/>
      <c r="AI13" s="429"/>
      <c r="AJ13" s="429"/>
      <c r="AK13" s="70"/>
      <c r="AL13" s="76"/>
      <c r="AM13" s="429"/>
      <c r="AN13" s="429"/>
      <c r="AO13" s="429"/>
      <c r="AP13" s="429"/>
      <c r="AQ13" s="429"/>
      <c r="AR13" s="75"/>
      <c r="AS13" s="72"/>
      <c r="AT13" s="429"/>
      <c r="AU13" s="429"/>
      <c r="AV13" s="429"/>
      <c r="AW13" s="429"/>
      <c r="AX13" s="429"/>
      <c r="AY13" s="70"/>
      <c r="AZ13" s="76"/>
      <c r="BA13" s="429"/>
      <c r="BB13" s="429"/>
      <c r="BC13" s="429"/>
      <c r="BD13" s="429"/>
      <c r="BE13" s="429"/>
      <c r="BF13" s="75"/>
      <c r="BG13" s="72"/>
      <c r="BH13" s="429"/>
      <c r="BI13" s="429"/>
      <c r="BJ13" s="429"/>
      <c r="BK13" s="429"/>
      <c r="BL13" s="429"/>
      <c r="BM13" s="70"/>
      <c r="BN13" s="76"/>
      <c r="BO13" s="429"/>
      <c r="BP13" s="429"/>
      <c r="BQ13" s="429"/>
      <c r="BR13" s="429"/>
      <c r="BS13" s="429"/>
      <c r="BT13" s="75"/>
      <c r="BU13" s="433" t="s">
        <v>118</v>
      </c>
      <c r="BV13" s="77"/>
    </row>
    <row r="14" spans="1:74" s="78" customFormat="1" ht="12.75" customHeight="1">
      <c r="A14" s="67">
        <v>3</v>
      </c>
      <c r="B14" s="379" t="s">
        <v>204</v>
      </c>
      <c r="C14" s="68" t="s">
        <v>138</v>
      </c>
      <c r="D14" s="69"/>
      <c r="E14" s="429"/>
      <c r="F14" s="429"/>
      <c r="G14" s="70"/>
      <c r="H14" s="350">
        <v>3</v>
      </c>
      <c r="I14" s="71">
        <f>H14*30</f>
        <v>90</v>
      </c>
      <c r="J14" s="72">
        <v>48</v>
      </c>
      <c r="K14" s="429">
        <f t="shared" si="0"/>
        <v>0</v>
      </c>
      <c r="L14" s="429">
        <f t="shared" si="0"/>
        <v>0</v>
      </c>
      <c r="M14" s="429">
        <v>48</v>
      </c>
      <c r="N14" s="73">
        <v>42</v>
      </c>
      <c r="O14" s="74"/>
      <c r="P14" s="75">
        <v>30</v>
      </c>
      <c r="Q14" s="72">
        <v>48</v>
      </c>
      <c r="R14" s="429"/>
      <c r="S14" s="429"/>
      <c r="T14" s="429">
        <v>48</v>
      </c>
      <c r="U14" s="429">
        <v>12</v>
      </c>
      <c r="V14" s="429"/>
      <c r="W14" s="70">
        <v>30</v>
      </c>
      <c r="X14" s="76"/>
      <c r="Y14" s="429"/>
      <c r="Z14" s="429"/>
      <c r="AA14" s="429"/>
      <c r="AB14" s="429"/>
      <c r="AC14" s="429"/>
      <c r="AD14" s="75"/>
      <c r="AE14" s="72"/>
      <c r="AF14" s="429"/>
      <c r="AG14" s="429"/>
      <c r="AH14" s="429"/>
      <c r="AI14" s="429"/>
      <c r="AJ14" s="429"/>
      <c r="AK14" s="70"/>
      <c r="AL14" s="76"/>
      <c r="AM14" s="429"/>
      <c r="AN14" s="429"/>
      <c r="AO14" s="429"/>
      <c r="AP14" s="429"/>
      <c r="AQ14" s="429"/>
      <c r="AR14" s="75"/>
      <c r="AS14" s="72"/>
      <c r="AT14" s="429"/>
      <c r="AU14" s="429"/>
      <c r="AV14" s="429"/>
      <c r="AW14" s="429"/>
      <c r="AX14" s="429"/>
      <c r="AY14" s="70"/>
      <c r="AZ14" s="76"/>
      <c r="BA14" s="429"/>
      <c r="BB14" s="429"/>
      <c r="BC14" s="429"/>
      <c r="BD14" s="429"/>
      <c r="BE14" s="429"/>
      <c r="BF14" s="75"/>
      <c r="BG14" s="72"/>
      <c r="BH14" s="429"/>
      <c r="BI14" s="429"/>
      <c r="BJ14" s="429"/>
      <c r="BK14" s="429"/>
      <c r="BL14" s="429"/>
      <c r="BM14" s="70"/>
      <c r="BN14" s="76"/>
      <c r="BO14" s="429"/>
      <c r="BP14" s="429"/>
      <c r="BQ14" s="429"/>
      <c r="BR14" s="429"/>
      <c r="BS14" s="429"/>
      <c r="BT14" s="75"/>
      <c r="BU14" s="433" t="s">
        <v>118</v>
      </c>
      <c r="BV14" s="77"/>
    </row>
    <row r="15" spans="1:74" s="84" customFormat="1" ht="12.75" customHeight="1" thickBot="1">
      <c r="A15" s="424">
        <v>4</v>
      </c>
      <c r="B15" s="79" t="s">
        <v>120</v>
      </c>
      <c r="C15" s="413" t="s">
        <v>135</v>
      </c>
      <c r="D15" s="414"/>
      <c r="E15" s="387"/>
      <c r="F15" s="387"/>
      <c r="G15" s="406"/>
      <c r="H15" s="80">
        <v>3</v>
      </c>
      <c r="I15" s="412">
        <f>H15*30</f>
        <v>90</v>
      </c>
      <c r="J15" s="81">
        <f t="shared" si="0"/>
        <v>48</v>
      </c>
      <c r="K15" s="82">
        <f t="shared" si="0"/>
        <v>16</v>
      </c>
      <c r="L15" s="82">
        <f t="shared" si="0"/>
        <v>0</v>
      </c>
      <c r="M15" s="82">
        <f t="shared" si="0"/>
        <v>32</v>
      </c>
      <c r="N15" s="83">
        <f>SUM(BR15:BT15,BK15:BM15,BD15:BF15,AW15:AY15,AP15:AR15,AI15:AK15,AB15:AD15,U15:W15)</f>
        <v>42</v>
      </c>
      <c r="O15" s="410"/>
      <c r="P15" s="415">
        <v>30</v>
      </c>
      <c r="Q15" s="395"/>
      <c r="R15" s="387"/>
      <c r="S15" s="387"/>
      <c r="T15" s="387"/>
      <c r="U15" s="387"/>
      <c r="V15" s="387"/>
      <c r="W15" s="406"/>
      <c r="AD15" s="85"/>
      <c r="AE15" s="81">
        <v>48</v>
      </c>
      <c r="AF15" s="82">
        <v>16</v>
      </c>
      <c r="AG15" s="82"/>
      <c r="AH15" s="82">
        <v>32</v>
      </c>
      <c r="AI15" s="82">
        <v>12</v>
      </c>
      <c r="AJ15" s="82"/>
      <c r="AK15" s="86">
        <v>30</v>
      </c>
      <c r="AL15" s="417"/>
      <c r="AM15" s="387"/>
      <c r="AN15" s="387"/>
      <c r="AO15" s="387"/>
      <c r="AP15" s="387"/>
      <c r="AQ15" s="387"/>
      <c r="AR15" s="415"/>
      <c r="AS15" s="395"/>
      <c r="AT15" s="387"/>
      <c r="AU15" s="387"/>
      <c r="AV15" s="387"/>
      <c r="AW15" s="387"/>
      <c r="AX15" s="387"/>
      <c r="AY15" s="406"/>
      <c r="AZ15" s="417"/>
      <c r="BA15" s="387"/>
      <c r="BB15" s="387"/>
      <c r="BC15" s="387"/>
      <c r="BD15" s="387"/>
      <c r="BE15" s="387"/>
      <c r="BF15" s="415"/>
      <c r="BG15" s="395"/>
      <c r="BH15" s="387"/>
      <c r="BI15" s="387"/>
      <c r="BJ15" s="387"/>
      <c r="BK15" s="387"/>
      <c r="BL15" s="387"/>
      <c r="BM15" s="406"/>
      <c r="BN15" s="417"/>
      <c r="BO15" s="387"/>
      <c r="BP15" s="387"/>
      <c r="BQ15" s="387"/>
      <c r="BR15" s="387"/>
      <c r="BS15" s="387"/>
      <c r="BT15" s="415"/>
      <c r="BU15" s="405" t="s">
        <v>109</v>
      </c>
      <c r="BV15" s="87"/>
    </row>
    <row r="16" spans="1:74" s="99" customFormat="1" ht="13.5" thickBot="1">
      <c r="A16" s="556" t="s">
        <v>93</v>
      </c>
      <c r="B16" s="557"/>
      <c r="C16" s="50">
        <v>4</v>
      </c>
      <c r="D16" s="49">
        <v>2</v>
      </c>
      <c r="E16" s="49"/>
      <c r="F16" s="49"/>
      <c r="G16" s="54"/>
      <c r="H16" s="88">
        <f aca="true" t="shared" si="1" ref="H16:BS16">SUM(H12:H15)</f>
        <v>16</v>
      </c>
      <c r="I16" s="89">
        <f t="shared" si="1"/>
        <v>480</v>
      </c>
      <c r="J16" s="90">
        <f t="shared" si="1"/>
        <v>256</v>
      </c>
      <c r="K16" s="91">
        <f t="shared" si="1"/>
        <v>48</v>
      </c>
      <c r="L16" s="91">
        <f t="shared" si="1"/>
        <v>0</v>
      </c>
      <c r="M16" s="91">
        <f t="shared" si="1"/>
        <v>208</v>
      </c>
      <c r="N16" s="92">
        <f t="shared" si="1"/>
        <v>224</v>
      </c>
      <c r="O16" s="93">
        <f t="shared" si="1"/>
        <v>0</v>
      </c>
      <c r="P16" s="89">
        <f t="shared" si="1"/>
        <v>120</v>
      </c>
      <c r="Q16" s="94">
        <f t="shared" si="1"/>
        <v>80</v>
      </c>
      <c r="R16" s="95">
        <f t="shared" si="1"/>
        <v>0</v>
      </c>
      <c r="S16" s="95">
        <f t="shared" si="1"/>
        <v>0</v>
      </c>
      <c r="T16" s="95">
        <f t="shared" si="1"/>
        <v>80</v>
      </c>
      <c r="U16" s="95">
        <f t="shared" si="1"/>
        <v>34</v>
      </c>
      <c r="V16" s="95">
        <f t="shared" si="1"/>
        <v>0</v>
      </c>
      <c r="W16" s="96">
        <f t="shared" si="1"/>
        <v>30</v>
      </c>
      <c r="X16" s="93">
        <f t="shared" si="1"/>
        <v>96</v>
      </c>
      <c r="Y16" s="95">
        <f t="shared" si="1"/>
        <v>32</v>
      </c>
      <c r="Z16" s="95">
        <f t="shared" si="1"/>
        <v>0</v>
      </c>
      <c r="AA16" s="95">
        <f t="shared" si="1"/>
        <v>64</v>
      </c>
      <c r="AB16" s="95">
        <f t="shared" si="1"/>
        <v>48</v>
      </c>
      <c r="AC16" s="95">
        <f t="shared" si="1"/>
        <v>0</v>
      </c>
      <c r="AD16" s="89">
        <f t="shared" si="1"/>
        <v>30</v>
      </c>
      <c r="AE16" s="94">
        <f t="shared" si="1"/>
        <v>80</v>
      </c>
      <c r="AF16" s="95">
        <f t="shared" si="1"/>
        <v>16</v>
      </c>
      <c r="AG16" s="95">
        <f t="shared" si="1"/>
        <v>0</v>
      </c>
      <c r="AH16" s="95">
        <f t="shared" si="1"/>
        <v>64</v>
      </c>
      <c r="AI16" s="95">
        <f t="shared" si="1"/>
        <v>22</v>
      </c>
      <c r="AJ16" s="95">
        <f t="shared" si="1"/>
        <v>0</v>
      </c>
      <c r="AK16" s="96">
        <f t="shared" si="1"/>
        <v>60</v>
      </c>
      <c r="AL16" s="93">
        <f t="shared" si="1"/>
        <v>0</v>
      </c>
      <c r="AM16" s="95">
        <f t="shared" si="1"/>
        <v>0</v>
      </c>
      <c r="AN16" s="95">
        <f t="shared" si="1"/>
        <v>0</v>
      </c>
      <c r="AO16" s="95">
        <f t="shared" si="1"/>
        <v>0</v>
      </c>
      <c r="AP16" s="95">
        <f t="shared" si="1"/>
        <v>0</v>
      </c>
      <c r="AQ16" s="95">
        <f t="shared" si="1"/>
        <v>0</v>
      </c>
      <c r="AR16" s="89">
        <f t="shared" si="1"/>
        <v>0</v>
      </c>
      <c r="AS16" s="94">
        <f t="shared" si="1"/>
        <v>0</v>
      </c>
      <c r="AT16" s="95">
        <f t="shared" si="1"/>
        <v>0</v>
      </c>
      <c r="AU16" s="95">
        <f t="shared" si="1"/>
        <v>0</v>
      </c>
      <c r="AV16" s="95">
        <f t="shared" si="1"/>
        <v>0</v>
      </c>
      <c r="AW16" s="95">
        <f t="shared" si="1"/>
        <v>0</v>
      </c>
      <c r="AX16" s="95">
        <f t="shared" si="1"/>
        <v>0</v>
      </c>
      <c r="AY16" s="96">
        <f t="shared" si="1"/>
        <v>0</v>
      </c>
      <c r="AZ16" s="93">
        <f t="shared" si="1"/>
        <v>0</v>
      </c>
      <c r="BA16" s="95">
        <f t="shared" si="1"/>
        <v>0</v>
      </c>
      <c r="BB16" s="95">
        <f t="shared" si="1"/>
        <v>0</v>
      </c>
      <c r="BC16" s="95">
        <f t="shared" si="1"/>
        <v>0</v>
      </c>
      <c r="BD16" s="95">
        <f t="shared" si="1"/>
        <v>0</v>
      </c>
      <c r="BE16" s="95">
        <f t="shared" si="1"/>
        <v>0</v>
      </c>
      <c r="BF16" s="89">
        <f t="shared" si="1"/>
        <v>0</v>
      </c>
      <c r="BG16" s="94">
        <f t="shared" si="1"/>
        <v>0</v>
      </c>
      <c r="BH16" s="95">
        <f t="shared" si="1"/>
        <v>0</v>
      </c>
      <c r="BI16" s="95">
        <f t="shared" si="1"/>
        <v>0</v>
      </c>
      <c r="BJ16" s="95">
        <f t="shared" si="1"/>
        <v>0</v>
      </c>
      <c r="BK16" s="95">
        <f t="shared" si="1"/>
        <v>0</v>
      </c>
      <c r="BL16" s="95">
        <f t="shared" si="1"/>
        <v>0</v>
      </c>
      <c r="BM16" s="96">
        <f t="shared" si="1"/>
        <v>0</v>
      </c>
      <c r="BN16" s="93">
        <f t="shared" si="1"/>
        <v>0</v>
      </c>
      <c r="BO16" s="95">
        <f t="shared" si="1"/>
        <v>0</v>
      </c>
      <c r="BP16" s="95">
        <f t="shared" si="1"/>
        <v>0</v>
      </c>
      <c r="BQ16" s="95">
        <f t="shared" si="1"/>
        <v>0</v>
      </c>
      <c r="BR16" s="95">
        <f t="shared" si="1"/>
        <v>0</v>
      </c>
      <c r="BS16" s="95">
        <f t="shared" si="1"/>
        <v>0</v>
      </c>
      <c r="BT16" s="89">
        <f>SUM(BT12:BT15)</f>
        <v>0</v>
      </c>
      <c r="BU16" s="97"/>
      <c r="BV16" s="98"/>
    </row>
    <row r="17" spans="1:73" ht="13.5" thickBot="1">
      <c r="A17" s="695" t="s">
        <v>212</v>
      </c>
      <c r="B17" s="696"/>
      <c r="C17" s="696"/>
      <c r="D17" s="696"/>
      <c r="E17" s="696"/>
      <c r="F17" s="696"/>
      <c r="G17" s="696"/>
      <c r="H17" s="696"/>
      <c r="I17" s="696"/>
      <c r="J17" s="697"/>
      <c r="K17" s="697"/>
      <c r="L17" s="697"/>
      <c r="M17" s="697"/>
      <c r="N17" s="697"/>
      <c r="O17" s="696"/>
      <c r="P17" s="696"/>
      <c r="Q17" s="696"/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6"/>
      <c r="BB17" s="696"/>
      <c r="BC17" s="696"/>
      <c r="BD17" s="696"/>
      <c r="BE17" s="696"/>
      <c r="BF17" s="696"/>
      <c r="BG17" s="696"/>
      <c r="BH17" s="696"/>
      <c r="BI17" s="696"/>
      <c r="BJ17" s="696"/>
      <c r="BK17" s="696"/>
      <c r="BL17" s="696"/>
      <c r="BM17" s="696"/>
      <c r="BN17" s="696"/>
      <c r="BO17" s="696"/>
      <c r="BP17" s="696"/>
      <c r="BQ17" s="696"/>
      <c r="BR17" s="696"/>
      <c r="BS17" s="696"/>
      <c r="BT17" s="696"/>
      <c r="BU17" s="698"/>
    </row>
    <row r="18" spans="1:74" s="66" customFormat="1" ht="12" customHeight="1">
      <c r="A18" s="56">
        <v>5</v>
      </c>
      <c r="B18" s="57" t="s">
        <v>205</v>
      </c>
      <c r="C18" s="58" t="s">
        <v>137</v>
      </c>
      <c r="D18" s="59"/>
      <c r="E18" s="426"/>
      <c r="F18" s="426"/>
      <c r="G18" s="427"/>
      <c r="H18" s="100">
        <v>3</v>
      </c>
      <c r="I18" s="60">
        <v>90</v>
      </c>
      <c r="J18" s="425">
        <f>SUM(Q18,X18,AE18,AL18,AS18,AZ18,BG18,BN18)</f>
        <v>48</v>
      </c>
      <c r="K18" s="426">
        <f>SUM(R18,Y18,AF18,AM18,AT18,BA18,BH18,BO18)</f>
        <v>16</v>
      </c>
      <c r="L18" s="426">
        <f>SUM(S18,Z18,AG18,AN18,AU18,BB18,BI18,BP18)</f>
        <v>0</v>
      </c>
      <c r="M18" s="426">
        <f>SUM(T18,AA18,AH18,AO18,AV18,BC18,BJ18,BQ18)</f>
        <v>32</v>
      </c>
      <c r="N18" s="61">
        <f>SUM(BR18:BT18,BK18:BM18,BD18:BF18,AW18:AY18,AP18:AR18,AI18:AK18,AB18:AD18,U18:W18)</f>
        <v>42</v>
      </c>
      <c r="O18" s="62"/>
      <c r="P18" s="63">
        <v>30</v>
      </c>
      <c r="Q18" s="425"/>
      <c r="R18" s="426"/>
      <c r="S18" s="426"/>
      <c r="T18" s="426"/>
      <c r="U18" s="426"/>
      <c r="V18" s="426"/>
      <c r="W18" s="427"/>
      <c r="X18" s="64"/>
      <c r="Y18" s="426"/>
      <c r="Z18" s="426"/>
      <c r="AA18" s="426"/>
      <c r="AB18" s="426"/>
      <c r="AC18" s="426"/>
      <c r="AD18" s="63"/>
      <c r="AE18" s="425"/>
      <c r="AF18" s="426"/>
      <c r="AG18" s="426"/>
      <c r="AH18" s="426"/>
      <c r="AI18" s="426"/>
      <c r="AJ18" s="426"/>
      <c r="AK18" s="427"/>
      <c r="AL18" s="76">
        <v>48</v>
      </c>
      <c r="AM18" s="429">
        <v>16</v>
      </c>
      <c r="AN18" s="429"/>
      <c r="AO18" s="429">
        <v>32</v>
      </c>
      <c r="AP18" s="429">
        <v>12</v>
      </c>
      <c r="AQ18" s="429"/>
      <c r="AR18" s="75">
        <v>30</v>
      </c>
      <c r="AS18" s="425"/>
      <c r="AT18" s="426"/>
      <c r="AU18" s="426"/>
      <c r="AV18" s="426"/>
      <c r="AW18" s="426"/>
      <c r="AX18" s="426"/>
      <c r="AY18" s="427"/>
      <c r="AZ18" s="64"/>
      <c r="BA18" s="426"/>
      <c r="BB18" s="426"/>
      <c r="BC18" s="426"/>
      <c r="BD18" s="426"/>
      <c r="BE18" s="426"/>
      <c r="BF18" s="63"/>
      <c r="BG18" s="425"/>
      <c r="BH18" s="426"/>
      <c r="BI18" s="426"/>
      <c r="BJ18" s="426"/>
      <c r="BK18" s="426"/>
      <c r="BL18" s="426"/>
      <c r="BM18" s="427"/>
      <c r="BN18" s="64"/>
      <c r="BO18" s="426"/>
      <c r="BP18" s="426"/>
      <c r="BQ18" s="426"/>
      <c r="BR18" s="426"/>
      <c r="BS18" s="426"/>
      <c r="BT18" s="63"/>
      <c r="BU18" s="432" t="s">
        <v>142</v>
      </c>
      <c r="BV18" s="65"/>
    </row>
    <row r="19" spans="1:74" s="78" customFormat="1" ht="14.25" customHeight="1">
      <c r="A19" s="67">
        <v>6</v>
      </c>
      <c r="B19" s="379" t="s">
        <v>111</v>
      </c>
      <c r="C19" s="68" t="s">
        <v>140</v>
      </c>
      <c r="D19" s="69" t="s">
        <v>135</v>
      </c>
      <c r="E19" s="429"/>
      <c r="F19" s="429"/>
      <c r="G19" s="70" t="s">
        <v>140</v>
      </c>
      <c r="H19" s="101">
        <v>11</v>
      </c>
      <c r="I19" s="71">
        <f>H19*30</f>
        <v>330</v>
      </c>
      <c r="J19" s="72">
        <f aca="true" t="shared" si="2" ref="J19:M24">SUM(Q19,X19,AE19,AL19,AS19,AZ19,BG19,BN19)</f>
        <v>176</v>
      </c>
      <c r="K19" s="429">
        <f t="shared" si="2"/>
        <v>96</v>
      </c>
      <c r="L19" s="429">
        <f t="shared" si="2"/>
        <v>0</v>
      </c>
      <c r="M19" s="429">
        <f t="shared" si="2"/>
        <v>80</v>
      </c>
      <c r="N19" s="73">
        <f aca="true" t="shared" si="3" ref="N19:N24">SUM(BR19:BT19,BK19:BM19,BD19:BF19,AW19:AY19,AP19:AR19,AI19:AK19,AB19:AD19,U19:W19)</f>
        <v>154</v>
      </c>
      <c r="O19" s="74">
        <v>10</v>
      </c>
      <c r="P19" s="75">
        <v>60</v>
      </c>
      <c r="Q19" s="72">
        <v>48</v>
      </c>
      <c r="R19" s="429">
        <v>32</v>
      </c>
      <c r="S19" s="429"/>
      <c r="T19" s="429">
        <v>16</v>
      </c>
      <c r="U19" s="429">
        <v>28</v>
      </c>
      <c r="V19" s="429">
        <v>5</v>
      </c>
      <c r="W19" s="70">
        <v>30</v>
      </c>
      <c r="X19" s="76">
        <v>64</v>
      </c>
      <c r="Y19" s="429">
        <v>32</v>
      </c>
      <c r="Z19" s="429"/>
      <c r="AA19" s="429">
        <v>32</v>
      </c>
      <c r="AB19" s="429">
        <v>12</v>
      </c>
      <c r="AC19" s="429">
        <v>5</v>
      </c>
      <c r="AD19" s="75">
        <v>30</v>
      </c>
      <c r="AE19" s="72">
        <v>64</v>
      </c>
      <c r="AF19" s="429">
        <v>32</v>
      </c>
      <c r="AG19" s="429"/>
      <c r="AH19" s="429">
        <v>32</v>
      </c>
      <c r="AI19" s="429">
        <v>44</v>
      </c>
      <c r="AJ19" s="429"/>
      <c r="AK19" s="70"/>
      <c r="AS19" s="72"/>
      <c r="AT19" s="429"/>
      <c r="AU19" s="429"/>
      <c r="AV19" s="429"/>
      <c r="AW19" s="429"/>
      <c r="AX19" s="429"/>
      <c r="AY19" s="70"/>
      <c r="AZ19" s="76"/>
      <c r="BA19" s="429"/>
      <c r="BB19" s="429"/>
      <c r="BC19" s="429"/>
      <c r="BD19" s="429"/>
      <c r="BE19" s="429"/>
      <c r="BF19" s="75"/>
      <c r="BG19" s="72"/>
      <c r="BH19" s="429"/>
      <c r="BI19" s="429"/>
      <c r="BJ19" s="429"/>
      <c r="BK19" s="429"/>
      <c r="BL19" s="429"/>
      <c r="BM19" s="70"/>
      <c r="BN19" s="76"/>
      <c r="BO19" s="429"/>
      <c r="BP19" s="429"/>
      <c r="BQ19" s="429"/>
      <c r="BR19" s="429"/>
      <c r="BS19" s="429"/>
      <c r="BT19" s="75"/>
      <c r="BU19" s="433" t="s">
        <v>139</v>
      </c>
      <c r="BV19" s="77"/>
    </row>
    <row r="20" spans="1:74" s="78" customFormat="1" ht="12.75" customHeight="1">
      <c r="A20" s="67">
        <v>7</v>
      </c>
      <c r="B20" s="379" t="s">
        <v>144</v>
      </c>
      <c r="C20" s="68"/>
      <c r="D20" s="69" t="s">
        <v>135</v>
      </c>
      <c r="E20" s="429"/>
      <c r="F20" s="429"/>
      <c r="G20" s="70"/>
      <c r="H20" s="101">
        <v>3</v>
      </c>
      <c r="I20" s="71">
        <f>H20*30</f>
        <v>90</v>
      </c>
      <c r="J20" s="72">
        <f t="shared" si="2"/>
        <v>32</v>
      </c>
      <c r="K20" s="429">
        <f t="shared" si="2"/>
        <v>16</v>
      </c>
      <c r="L20" s="429">
        <f t="shared" si="2"/>
        <v>16</v>
      </c>
      <c r="M20" s="429">
        <f t="shared" si="2"/>
        <v>0</v>
      </c>
      <c r="N20" s="73">
        <f t="shared" si="3"/>
        <v>58</v>
      </c>
      <c r="O20" s="74"/>
      <c r="P20" s="75"/>
      <c r="Q20" s="102"/>
      <c r="R20" s="103"/>
      <c r="S20" s="103"/>
      <c r="T20" s="103"/>
      <c r="U20" s="103"/>
      <c r="V20" s="103"/>
      <c r="W20" s="104"/>
      <c r="X20" s="76"/>
      <c r="Y20" s="429"/>
      <c r="Z20" s="429"/>
      <c r="AA20" s="429"/>
      <c r="AB20" s="429"/>
      <c r="AC20" s="429"/>
      <c r="AD20" s="75"/>
      <c r="AE20" s="72">
        <v>32</v>
      </c>
      <c r="AF20" s="429">
        <v>16</v>
      </c>
      <c r="AG20" s="429">
        <v>16</v>
      </c>
      <c r="AH20" s="429"/>
      <c r="AI20" s="429">
        <v>58</v>
      </c>
      <c r="AJ20" s="429"/>
      <c r="AK20" s="70"/>
      <c r="AL20" s="77"/>
      <c r="AR20" s="105"/>
      <c r="AS20" s="72"/>
      <c r="AT20" s="429"/>
      <c r="AU20" s="429"/>
      <c r="AV20" s="429"/>
      <c r="AW20" s="429"/>
      <c r="AX20" s="429"/>
      <c r="AY20" s="70"/>
      <c r="AZ20" s="76"/>
      <c r="BA20" s="429"/>
      <c r="BB20" s="429"/>
      <c r="BC20" s="429"/>
      <c r="BD20" s="429"/>
      <c r="BE20" s="429"/>
      <c r="BF20" s="75"/>
      <c r="BG20" s="72"/>
      <c r="BH20" s="429"/>
      <c r="BI20" s="429"/>
      <c r="BJ20" s="429"/>
      <c r="BK20" s="429"/>
      <c r="BL20" s="429"/>
      <c r="BM20" s="70"/>
      <c r="BN20" s="76"/>
      <c r="BO20" s="429"/>
      <c r="BP20" s="429"/>
      <c r="BQ20" s="429"/>
      <c r="BR20" s="429"/>
      <c r="BS20" s="429"/>
      <c r="BT20" s="75"/>
      <c r="BU20" s="433" t="s">
        <v>108</v>
      </c>
      <c r="BV20" s="77"/>
    </row>
    <row r="21" spans="1:74" s="110" customFormat="1" ht="12" customHeight="1">
      <c r="A21" s="403">
        <v>8</v>
      </c>
      <c r="B21" s="106" t="s">
        <v>122</v>
      </c>
      <c r="C21" s="391" t="s">
        <v>135</v>
      </c>
      <c r="D21" s="392"/>
      <c r="E21" s="380"/>
      <c r="F21" s="380"/>
      <c r="G21" s="381"/>
      <c r="H21" s="107">
        <v>3</v>
      </c>
      <c r="I21" s="71">
        <f>H21*30</f>
        <v>90</v>
      </c>
      <c r="J21" s="72">
        <f>SUM(Q21,X21,AL21,AE21,AS21,AZ21,BG21,BN21)</f>
        <v>32</v>
      </c>
      <c r="K21" s="429">
        <f>SUM(R21,Y21,AM21,AF21,AT21,BA21,BH21,BO21)</f>
        <v>16</v>
      </c>
      <c r="L21" s="429">
        <f>SUM(S21,Z21,AN21,AG21,AU21,BB21,BI21,BP21)</f>
        <v>0</v>
      </c>
      <c r="M21" s="429">
        <f>SUM(T21,AA21,AO21,AH21,AV21,BC21,BJ21,BQ21)</f>
        <v>16</v>
      </c>
      <c r="N21" s="73">
        <f>SUM(BR21:BT21,BK21:BM21,BD21:BF21,AW21:AY21,AI21:AK21,AP21:AR21,AB21:AD21,U21:W21)</f>
        <v>58</v>
      </c>
      <c r="O21" s="388"/>
      <c r="P21" s="20">
        <v>30</v>
      </c>
      <c r="Q21" s="383"/>
      <c r="R21" s="380"/>
      <c r="S21" s="380"/>
      <c r="T21" s="380"/>
      <c r="U21" s="380"/>
      <c r="V21" s="380"/>
      <c r="W21" s="381"/>
      <c r="X21" s="108"/>
      <c r="Y21" s="384"/>
      <c r="Z21" s="384"/>
      <c r="AA21" s="384"/>
      <c r="AB21" s="384"/>
      <c r="AC21" s="384"/>
      <c r="AD21" s="420"/>
      <c r="AE21" s="383">
        <v>32</v>
      </c>
      <c r="AF21" s="380">
        <v>16</v>
      </c>
      <c r="AG21" s="380"/>
      <c r="AH21" s="380">
        <v>16</v>
      </c>
      <c r="AI21" s="380">
        <v>28</v>
      </c>
      <c r="AJ21" s="380"/>
      <c r="AK21" s="381">
        <v>30</v>
      </c>
      <c r="AL21" s="383"/>
      <c r="AM21" s="380"/>
      <c r="AN21" s="380"/>
      <c r="AO21" s="380"/>
      <c r="AP21" s="380"/>
      <c r="AQ21" s="380"/>
      <c r="AR21" s="381"/>
      <c r="AS21" s="386"/>
      <c r="AT21" s="384"/>
      <c r="AU21" s="384"/>
      <c r="AV21" s="384"/>
      <c r="AW21" s="384"/>
      <c r="AX21" s="384"/>
      <c r="AY21" s="385"/>
      <c r="AZ21" s="418"/>
      <c r="BA21" s="380"/>
      <c r="BB21" s="380"/>
      <c r="BC21" s="380"/>
      <c r="BD21" s="380"/>
      <c r="BE21" s="380"/>
      <c r="BF21" s="20"/>
      <c r="BG21" s="383"/>
      <c r="BH21" s="380"/>
      <c r="BI21" s="380"/>
      <c r="BJ21" s="380"/>
      <c r="BK21" s="380"/>
      <c r="BL21" s="380"/>
      <c r="BM21" s="381"/>
      <c r="BN21" s="418"/>
      <c r="BO21" s="380"/>
      <c r="BP21" s="380"/>
      <c r="BQ21" s="380"/>
      <c r="BR21" s="396"/>
      <c r="BS21" s="396"/>
      <c r="BT21" s="416"/>
      <c r="BU21" s="389" t="s">
        <v>206</v>
      </c>
      <c r="BV21" s="109"/>
    </row>
    <row r="22" spans="1:74" s="78" customFormat="1" ht="12.75">
      <c r="A22" s="67">
        <v>9</v>
      </c>
      <c r="B22" s="379" t="s">
        <v>114</v>
      </c>
      <c r="C22" s="68" t="s">
        <v>140</v>
      </c>
      <c r="D22" s="69"/>
      <c r="E22" s="429"/>
      <c r="F22" s="429"/>
      <c r="G22" s="70">
        <v>2</v>
      </c>
      <c r="H22" s="101">
        <v>8</v>
      </c>
      <c r="I22" s="71">
        <f>H22*30</f>
        <v>240</v>
      </c>
      <c r="J22" s="72">
        <f t="shared" si="2"/>
        <v>112</v>
      </c>
      <c r="K22" s="429">
        <f t="shared" si="2"/>
        <v>64</v>
      </c>
      <c r="L22" s="429">
        <f t="shared" si="2"/>
        <v>48</v>
      </c>
      <c r="M22" s="429">
        <f t="shared" si="2"/>
        <v>0</v>
      </c>
      <c r="N22" s="73">
        <f t="shared" si="3"/>
        <v>128</v>
      </c>
      <c r="O22" s="74">
        <v>5</v>
      </c>
      <c r="P22" s="75">
        <v>60</v>
      </c>
      <c r="Q22" s="72">
        <v>64</v>
      </c>
      <c r="R22" s="429">
        <v>32</v>
      </c>
      <c r="S22" s="429">
        <v>32</v>
      </c>
      <c r="T22" s="429"/>
      <c r="U22" s="429">
        <v>26</v>
      </c>
      <c r="V22" s="429"/>
      <c r="W22" s="70">
        <v>30</v>
      </c>
      <c r="X22" s="76">
        <v>48</v>
      </c>
      <c r="Y22" s="429">
        <v>32</v>
      </c>
      <c r="Z22" s="429">
        <v>16</v>
      </c>
      <c r="AA22" s="429"/>
      <c r="AB22" s="429">
        <v>37</v>
      </c>
      <c r="AC22" s="429">
        <v>5</v>
      </c>
      <c r="AD22" s="75">
        <v>30</v>
      </c>
      <c r="AE22" s="72"/>
      <c r="AF22" s="429"/>
      <c r="AG22" s="429"/>
      <c r="AH22" s="429"/>
      <c r="AI22" s="429"/>
      <c r="AJ22" s="429"/>
      <c r="AK22" s="70"/>
      <c r="AL22" s="279"/>
      <c r="AM22" s="103"/>
      <c r="AN22" s="103"/>
      <c r="AO22" s="103"/>
      <c r="AP22" s="280"/>
      <c r="AQ22" s="103"/>
      <c r="AR22" s="75"/>
      <c r="AS22" s="72"/>
      <c r="AT22" s="429"/>
      <c r="AU22" s="429"/>
      <c r="AV22" s="429"/>
      <c r="AW22" s="429"/>
      <c r="AX22" s="429"/>
      <c r="AY22" s="70"/>
      <c r="AZ22" s="76"/>
      <c r="BA22" s="429"/>
      <c r="BB22" s="429"/>
      <c r="BC22" s="429"/>
      <c r="BD22" s="429"/>
      <c r="BE22" s="429"/>
      <c r="BF22" s="75"/>
      <c r="BG22" s="72"/>
      <c r="BH22" s="429"/>
      <c r="BI22" s="429"/>
      <c r="BJ22" s="429"/>
      <c r="BK22" s="429"/>
      <c r="BL22" s="429"/>
      <c r="BM22" s="70"/>
      <c r="BN22" s="76"/>
      <c r="BO22" s="429"/>
      <c r="BP22" s="429"/>
      <c r="BQ22" s="429"/>
      <c r="BR22" s="429"/>
      <c r="BS22" s="429"/>
      <c r="BT22" s="75"/>
      <c r="BU22" s="433" t="s">
        <v>117</v>
      </c>
      <c r="BV22" s="77"/>
    </row>
    <row r="23" spans="1:74" s="84" customFormat="1" ht="12.75">
      <c r="A23" s="424">
        <v>10</v>
      </c>
      <c r="B23" s="79" t="s">
        <v>119</v>
      </c>
      <c r="C23" s="413"/>
      <c r="D23" s="414" t="s">
        <v>138</v>
      </c>
      <c r="E23" s="387"/>
      <c r="F23" s="387"/>
      <c r="G23" s="406"/>
      <c r="H23" s="351">
        <v>4</v>
      </c>
      <c r="I23" s="412">
        <f>H23*30</f>
        <v>120</v>
      </c>
      <c r="J23" s="72">
        <f t="shared" si="2"/>
        <v>48</v>
      </c>
      <c r="K23" s="429">
        <f t="shared" si="2"/>
        <v>16</v>
      </c>
      <c r="L23" s="429">
        <f t="shared" si="2"/>
        <v>32</v>
      </c>
      <c r="M23" s="429">
        <f t="shared" si="2"/>
        <v>0</v>
      </c>
      <c r="N23" s="73">
        <f t="shared" si="3"/>
        <v>72</v>
      </c>
      <c r="O23" s="410"/>
      <c r="P23" s="415"/>
      <c r="Q23" s="395">
        <v>48</v>
      </c>
      <c r="R23" s="387">
        <v>16</v>
      </c>
      <c r="S23" s="387">
        <v>32</v>
      </c>
      <c r="T23" s="387"/>
      <c r="U23" s="387">
        <v>72</v>
      </c>
      <c r="V23" s="387"/>
      <c r="W23" s="406"/>
      <c r="X23" s="417"/>
      <c r="Y23" s="387"/>
      <c r="Z23" s="387"/>
      <c r="AA23" s="387"/>
      <c r="AB23" s="387"/>
      <c r="AC23" s="387"/>
      <c r="AD23" s="415"/>
      <c r="AE23" s="395"/>
      <c r="AF23" s="387"/>
      <c r="AG23" s="387"/>
      <c r="AH23" s="387"/>
      <c r="AI23" s="387"/>
      <c r="AJ23" s="387"/>
      <c r="AK23" s="406"/>
      <c r="AL23" s="417"/>
      <c r="AM23" s="387"/>
      <c r="AN23" s="387"/>
      <c r="AO23" s="387"/>
      <c r="AP23" s="387"/>
      <c r="AQ23" s="387"/>
      <c r="AR23" s="415"/>
      <c r="AS23" s="395"/>
      <c r="AT23" s="387"/>
      <c r="AU23" s="387"/>
      <c r="AV23" s="387"/>
      <c r="AW23" s="387"/>
      <c r="AX23" s="387"/>
      <c r="AY23" s="406"/>
      <c r="AZ23" s="417"/>
      <c r="BA23" s="387"/>
      <c r="BB23" s="387"/>
      <c r="BC23" s="387"/>
      <c r="BD23" s="387"/>
      <c r="BE23" s="387"/>
      <c r="BF23" s="415"/>
      <c r="BG23" s="395"/>
      <c r="BH23" s="387"/>
      <c r="BI23" s="387"/>
      <c r="BJ23" s="387"/>
      <c r="BK23" s="387"/>
      <c r="BL23" s="387"/>
      <c r="BM23" s="406"/>
      <c r="BN23" s="417"/>
      <c r="BO23" s="387"/>
      <c r="BP23" s="387"/>
      <c r="BQ23" s="387"/>
      <c r="BR23" s="387"/>
      <c r="BS23" s="387"/>
      <c r="BT23" s="415"/>
      <c r="BU23" s="405" t="s">
        <v>121</v>
      </c>
      <c r="BV23" s="87"/>
    </row>
    <row r="24" spans="1:73" s="119" customFormat="1" ht="12.75" customHeight="1" thickBot="1">
      <c r="A24" s="67">
        <v>11</v>
      </c>
      <c r="B24" s="111" t="s">
        <v>107</v>
      </c>
      <c r="C24" s="81"/>
      <c r="D24" s="112" t="s">
        <v>195</v>
      </c>
      <c r="E24" s="82"/>
      <c r="F24" s="82"/>
      <c r="G24" s="86"/>
      <c r="H24" s="113"/>
      <c r="I24" s="114">
        <v>256</v>
      </c>
      <c r="J24" s="81">
        <f t="shared" si="2"/>
        <v>128</v>
      </c>
      <c r="K24" s="82">
        <f t="shared" si="2"/>
        <v>0</v>
      </c>
      <c r="L24" s="82">
        <f t="shared" si="2"/>
        <v>0</v>
      </c>
      <c r="M24" s="82">
        <f t="shared" si="2"/>
        <v>128</v>
      </c>
      <c r="N24" s="83">
        <f t="shared" si="3"/>
        <v>128</v>
      </c>
      <c r="O24" s="115"/>
      <c r="P24" s="116"/>
      <c r="Q24" s="81">
        <v>32</v>
      </c>
      <c r="R24" s="82"/>
      <c r="S24" s="82"/>
      <c r="T24" s="82">
        <v>32</v>
      </c>
      <c r="U24" s="82">
        <v>32</v>
      </c>
      <c r="V24" s="82"/>
      <c r="W24" s="86"/>
      <c r="X24" s="117">
        <v>32</v>
      </c>
      <c r="Y24" s="82"/>
      <c r="Z24" s="82"/>
      <c r="AA24" s="82">
        <v>32</v>
      </c>
      <c r="AB24" s="82">
        <v>32</v>
      </c>
      <c r="AC24" s="82"/>
      <c r="AD24" s="116"/>
      <c r="AE24" s="81">
        <v>32</v>
      </c>
      <c r="AF24" s="82"/>
      <c r="AG24" s="82"/>
      <c r="AH24" s="82">
        <v>32</v>
      </c>
      <c r="AI24" s="82">
        <v>32</v>
      </c>
      <c r="AJ24" s="82"/>
      <c r="AK24" s="86"/>
      <c r="AL24" s="117">
        <v>32</v>
      </c>
      <c r="AM24" s="82"/>
      <c r="AN24" s="82"/>
      <c r="AO24" s="82">
        <v>32</v>
      </c>
      <c r="AP24" s="82">
        <v>32</v>
      </c>
      <c r="AQ24" s="82"/>
      <c r="AR24" s="116"/>
      <c r="AS24" s="81"/>
      <c r="AT24" s="82"/>
      <c r="AU24" s="82"/>
      <c r="AV24" s="82"/>
      <c r="AW24" s="82"/>
      <c r="AX24" s="82"/>
      <c r="AY24" s="86"/>
      <c r="AZ24" s="117"/>
      <c r="BA24" s="82"/>
      <c r="BB24" s="82"/>
      <c r="BC24" s="82"/>
      <c r="BD24" s="82"/>
      <c r="BE24" s="82"/>
      <c r="BF24" s="116"/>
      <c r="BG24" s="81"/>
      <c r="BH24" s="82"/>
      <c r="BI24" s="82"/>
      <c r="BJ24" s="82"/>
      <c r="BK24" s="82"/>
      <c r="BL24" s="82"/>
      <c r="BM24" s="86"/>
      <c r="BN24" s="117"/>
      <c r="BO24" s="82"/>
      <c r="BP24" s="82"/>
      <c r="BQ24" s="82"/>
      <c r="BR24" s="82"/>
      <c r="BS24" s="82"/>
      <c r="BT24" s="116"/>
      <c r="BU24" s="118" t="s">
        <v>162</v>
      </c>
    </row>
    <row r="25" spans="1:74" s="99" customFormat="1" ht="12.75" customHeight="1" thickBot="1">
      <c r="A25" s="556" t="s">
        <v>93</v>
      </c>
      <c r="B25" s="557"/>
      <c r="C25" s="50">
        <v>6</v>
      </c>
      <c r="D25" s="49">
        <v>7</v>
      </c>
      <c r="E25" s="49"/>
      <c r="F25" s="49"/>
      <c r="G25" s="54">
        <v>3</v>
      </c>
      <c r="H25" s="120">
        <f aca="true" t="shared" si="4" ref="H25:N25">SUM(H18:H24)</f>
        <v>32</v>
      </c>
      <c r="I25" s="89">
        <f>SUM(I18:I23)</f>
        <v>960</v>
      </c>
      <c r="J25" s="90">
        <f>SUM(J18:J23)</f>
        <v>448</v>
      </c>
      <c r="K25" s="91">
        <f t="shared" si="4"/>
        <v>224</v>
      </c>
      <c r="L25" s="91">
        <f t="shared" si="4"/>
        <v>96</v>
      </c>
      <c r="M25" s="91">
        <f t="shared" si="4"/>
        <v>256</v>
      </c>
      <c r="N25" s="92">
        <f t="shared" si="4"/>
        <v>640</v>
      </c>
      <c r="O25" s="93">
        <f>SUM(O18:O23)</f>
        <v>15</v>
      </c>
      <c r="P25" s="89">
        <f aca="true" t="shared" si="5" ref="P25:AR25">SUM(P18:P24)</f>
        <v>180</v>
      </c>
      <c r="Q25" s="94">
        <f t="shared" si="5"/>
        <v>192</v>
      </c>
      <c r="R25" s="95">
        <f t="shared" si="5"/>
        <v>80</v>
      </c>
      <c r="S25" s="95">
        <f t="shared" si="5"/>
        <v>64</v>
      </c>
      <c r="T25" s="95">
        <f t="shared" si="5"/>
        <v>48</v>
      </c>
      <c r="U25" s="95">
        <f t="shared" si="5"/>
        <v>158</v>
      </c>
      <c r="V25" s="95">
        <f t="shared" si="5"/>
        <v>5</v>
      </c>
      <c r="W25" s="96">
        <f t="shared" si="5"/>
        <v>60</v>
      </c>
      <c r="X25" s="94">
        <f t="shared" si="5"/>
        <v>144</v>
      </c>
      <c r="Y25" s="95">
        <f t="shared" si="5"/>
        <v>64</v>
      </c>
      <c r="Z25" s="95">
        <f t="shared" si="5"/>
        <v>16</v>
      </c>
      <c r="AA25" s="95">
        <f t="shared" si="5"/>
        <v>64</v>
      </c>
      <c r="AB25" s="95">
        <f t="shared" si="5"/>
        <v>81</v>
      </c>
      <c r="AC25" s="95">
        <f t="shared" si="5"/>
        <v>10</v>
      </c>
      <c r="AD25" s="96">
        <f t="shared" si="5"/>
        <v>60</v>
      </c>
      <c r="AE25" s="94">
        <f t="shared" si="5"/>
        <v>160</v>
      </c>
      <c r="AF25" s="95">
        <f t="shared" si="5"/>
        <v>64</v>
      </c>
      <c r="AG25" s="95">
        <f t="shared" si="5"/>
        <v>16</v>
      </c>
      <c r="AH25" s="95">
        <f t="shared" si="5"/>
        <v>80</v>
      </c>
      <c r="AI25" s="95">
        <f t="shared" si="5"/>
        <v>162</v>
      </c>
      <c r="AJ25" s="95">
        <f t="shared" si="5"/>
        <v>0</v>
      </c>
      <c r="AK25" s="96">
        <f t="shared" si="5"/>
        <v>30</v>
      </c>
      <c r="AL25" s="94">
        <f t="shared" si="5"/>
        <v>80</v>
      </c>
      <c r="AM25" s="95">
        <f t="shared" si="5"/>
        <v>16</v>
      </c>
      <c r="AN25" s="95">
        <f t="shared" si="5"/>
        <v>0</v>
      </c>
      <c r="AO25" s="95">
        <f t="shared" si="5"/>
        <v>64</v>
      </c>
      <c r="AP25" s="95">
        <f t="shared" si="5"/>
        <v>44</v>
      </c>
      <c r="AQ25" s="95">
        <f t="shared" si="5"/>
        <v>0</v>
      </c>
      <c r="AR25" s="96">
        <f t="shared" si="5"/>
        <v>30</v>
      </c>
      <c r="AS25" s="94">
        <f aca="true" t="shared" si="6" ref="AS25:BS25">SUM(AS18:AS23)</f>
        <v>0</v>
      </c>
      <c r="AT25" s="95">
        <f t="shared" si="6"/>
        <v>0</v>
      </c>
      <c r="AU25" s="95">
        <f t="shared" si="6"/>
        <v>0</v>
      </c>
      <c r="AV25" s="95">
        <f t="shared" si="6"/>
        <v>0</v>
      </c>
      <c r="AW25" s="95">
        <f t="shared" si="6"/>
        <v>0</v>
      </c>
      <c r="AX25" s="95">
        <f t="shared" si="6"/>
        <v>0</v>
      </c>
      <c r="AY25" s="96">
        <f t="shared" si="6"/>
        <v>0</v>
      </c>
      <c r="AZ25" s="93">
        <f t="shared" si="6"/>
        <v>0</v>
      </c>
      <c r="BA25" s="95">
        <f t="shared" si="6"/>
        <v>0</v>
      </c>
      <c r="BB25" s="95">
        <f t="shared" si="6"/>
        <v>0</v>
      </c>
      <c r="BC25" s="95">
        <f t="shared" si="6"/>
        <v>0</v>
      </c>
      <c r="BD25" s="95">
        <f t="shared" si="6"/>
        <v>0</v>
      </c>
      <c r="BE25" s="95">
        <f t="shared" si="6"/>
        <v>0</v>
      </c>
      <c r="BF25" s="89">
        <f t="shared" si="6"/>
        <v>0</v>
      </c>
      <c r="BG25" s="94">
        <f t="shared" si="6"/>
        <v>0</v>
      </c>
      <c r="BH25" s="95">
        <f t="shared" si="6"/>
        <v>0</v>
      </c>
      <c r="BI25" s="95">
        <f t="shared" si="6"/>
        <v>0</v>
      </c>
      <c r="BJ25" s="95">
        <f t="shared" si="6"/>
        <v>0</v>
      </c>
      <c r="BK25" s="95">
        <f t="shared" si="6"/>
        <v>0</v>
      </c>
      <c r="BL25" s="95">
        <f t="shared" si="6"/>
        <v>0</v>
      </c>
      <c r="BM25" s="96">
        <f t="shared" si="6"/>
        <v>0</v>
      </c>
      <c r="BN25" s="93">
        <f t="shared" si="6"/>
        <v>0</v>
      </c>
      <c r="BO25" s="95">
        <f t="shared" si="6"/>
        <v>0</v>
      </c>
      <c r="BP25" s="95">
        <f t="shared" si="6"/>
        <v>0</v>
      </c>
      <c r="BQ25" s="95">
        <f t="shared" si="6"/>
        <v>0</v>
      </c>
      <c r="BR25" s="95">
        <f t="shared" si="6"/>
        <v>0</v>
      </c>
      <c r="BS25" s="95">
        <f t="shared" si="6"/>
        <v>0</v>
      </c>
      <c r="BT25" s="89">
        <f>SUM(BT18:BT23)</f>
        <v>0</v>
      </c>
      <c r="BU25" s="97"/>
      <c r="BV25" s="98"/>
    </row>
    <row r="26" spans="1:73" ht="15.75" thickBot="1">
      <c r="A26" s="699" t="s">
        <v>213</v>
      </c>
      <c r="B26" s="700"/>
      <c r="C26" s="700"/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0"/>
      <c r="AE26" s="700"/>
      <c r="AF26" s="700"/>
      <c r="AG26" s="700"/>
      <c r="AH26" s="700"/>
      <c r="AI26" s="700"/>
      <c r="AJ26" s="700"/>
      <c r="AK26" s="700"/>
      <c r="AL26" s="700"/>
      <c r="AM26" s="700"/>
      <c r="AN26" s="700"/>
      <c r="AO26" s="700"/>
      <c r="AP26" s="700"/>
      <c r="AQ26" s="700"/>
      <c r="AR26" s="700"/>
      <c r="AS26" s="700"/>
      <c r="AT26" s="700"/>
      <c r="AU26" s="700"/>
      <c r="AV26" s="700"/>
      <c r="AW26" s="700"/>
      <c r="AX26" s="700"/>
      <c r="AY26" s="700"/>
      <c r="AZ26" s="700"/>
      <c r="BA26" s="700"/>
      <c r="BB26" s="700"/>
      <c r="BC26" s="700"/>
      <c r="BD26" s="700"/>
      <c r="BE26" s="700"/>
      <c r="BF26" s="700"/>
      <c r="BG26" s="700"/>
      <c r="BH26" s="700"/>
      <c r="BI26" s="700"/>
      <c r="BJ26" s="700"/>
      <c r="BK26" s="700"/>
      <c r="BL26" s="700"/>
      <c r="BM26" s="700"/>
      <c r="BN26" s="700"/>
      <c r="BO26" s="700"/>
      <c r="BP26" s="700"/>
      <c r="BQ26" s="700"/>
      <c r="BR26" s="700"/>
      <c r="BS26" s="700"/>
      <c r="BT26" s="700"/>
      <c r="BU26" s="701"/>
    </row>
    <row r="27" spans="1:74" s="131" customFormat="1" ht="13.5" customHeight="1">
      <c r="A27" s="56">
        <v>12</v>
      </c>
      <c r="B27" s="121" t="s">
        <v>126</v>
      </c>
      <c r="C27" s="122" t="s">
        <v>136</v>
      </c>
      <c r="D27" s="59"/>
      <c r="E27" s="436"/>
      <c r="F27" s="436"/>
      <c r="G27" s="123">
        <v>5</v>
      </c>
      <c r="H27" s="124">
        <v>6</v>
      </c>
      <c r="I27" s="60">
        <f aca="true" t="shared" si="7" ref="I27:I41">H27*30</f>
        <v>180</v>
      </c>
      <c r="J27" s="425">
        <f>SUM(Q27,X27,AE27,AL27,AS27,AZ27,BG27,BN27)</f>
        <v>64</v>
      </c>
      <c r="K27" s="426">
        <f>SUM(R27,Y27,AF27,AM27,AT27,BA27,BH27,BO27)</f>
        <v>32</v>
      </c>
      <c r="L27" s="426">
        <f>SUM(S27,Z27,AG27,AN27,AU27,BB27,BI27,BP27)</f>
        <v>0</v>
      </c>
      <c r="M27" s="426">
        <f>SUM(T27,AA27,AH27,AO27,AV27,BC27,BJ27,BQ27)</f>
        <v>32</v>
      </c>
      <c r="N27" s="61">
        <f>SUM(BR27:BT27,BK27:BM27,BD27:BF27,AW27:AY27,AP27:AR27,AI27:AK27,AB27:AD27,U27:W27)</f>
        <v>116</v>
      </c>
      <c r="O27" s="435">
        <v>5</v>
      </c>
      <c r="P27" s="437">
        <v>30</v>
      </c>
      <c r="Q27" s="276"/>
      <c r="R27" s="66"/>
      <c r="S27" s="125"/>
      <c r="T27" s="125"/>
      <c r="U27" s="125"/>
      <c r="V27" s="125"/>
      <c r="W27" s="277"/>
      <c r="X27" s="129"/>
      <c r="Y27" s="127"/>
      <c r="Z27" s="127"/>
      <c r="AA27" s="127"/>
      <c r="AB27" s="127"/>
      <c r="AC27" s="127"/>
      <c r="AD27" s="128"/>
      <c r="AE27" s="126"/>
      <c r="AF27" s="127"/>
      <c r="AG27" s="127"/>
      <c r="AH27" s="127"/>
      <c r="AI27" s="127"/>
      <c r="AJ27" s="127"/>
      <c r="AK27" s="128"/>
      <c r="AL27" s="129"/>
      <c r="AM27" s="127"/>
      <c r="AN27" s="127"/>
      <c r="AO27" s="127"/>
      <c r="AP27" s="127"/>
      <c r="AQ27" s="127"/>
      <c r="AR27" s="273"/>
      <c r="AS27" s="352">
        <v>64</v>
      </c>
      <c r="AT27" s="436">
        <v>32</v>
      </c>
      <c r="AU27" s="436"/>
      <c r="AV27" s="436">
        <v>32</v>
      </c>
      <c r="AW27" s="436">
        <v>81</v>
      </c>
      <c r="AX27" s="436">
        <v>5</v>
      </c>
      <c r="AY27" s="437">
        <v>30</v>
      </c>
      <c r="AZ27" s="435"/>
      <c r="BA27" s="436"/>
      <c r="BB27" s="436"/>
      <c r="BC27" s="436"/>
      <c r="BD27" s="436"/>
      <c r="BE27" s="436"/>
      <c r="BF27" s="123"/>
      <c r="BG27" s="133"/>
      <c r="BM27" s="134"/>
      <c r="BN27" s="130"/>
      <c r="BT27" s="132"/>
      <c r="BU27" s="121" t="s">
        <v>142</v>
      </c>
      <c r="BV27" s="130"/>
    </row>
    <row r="28" spans="1:74" s="138" customFormat="1" ht="13.5" customHeight="1">
      <c r="A28" s="67">
        <v>13</v>
      </c>
      <c r="B28" s="135" t="s">
        <v>248</v>
      </c>
      <c r="C28" s="136" t="s">
        <v>135</v>
      </c>
      <c r="D28" s="69" t="s">
        <v>134</v>
      </c>
      <c r="E28" s="429"/>
      <c r="F28" s="429"/>
      <c r="G28" s="75">
        <v>3</v>
      </c>
      <c r="H28" s="137">
        <v>5</v>
      </c>
      <c r="I28" s="71">
        <f t="shared" si="7"/>
        <v>150</v>
      </c>
      <c r="J28" s="72">
        <f aca="true" t="shared" si="8" ref="J28:M46">SUM(Q28,X28,AE28,AL28,AS28,AZ28,BG28,BN28)</f>
        <v>64</v>
      </c>
      <c r="K28" s="429">
        <f t="shared" si="8"/>
        <v>32</v>
      </c>
      <c r="L28" s="429">
        <f t="shared" si="8"/>
        <v>32</v>
      </c>
      <c r="M28" s="429">
        <f t="shared" si="8"/>
        <v>0</v>
      </c>
      <c r="N28" s="73">
        <f aca="true" t="shared" si="9" ref="N28:N46">SUM(BR28:BT28,BK28:BM28,BD28:BF28,AW28:AY28,AP28:AR28,AI28:AK28,AB28:AD28,U28:W28)</f>
        <v>86</v>
      </c>
      <c r="O28" s="74">
        <v>5</v>
      </c>
      <c r="P28" s="70">
        <v>30</v>
      </c>
      <c r="Q28" s="72"/>
      <c r="R28" s="429"/>
      <c r="S28" s="429"/>
      <c r="T28" s="429"/>
      <c r="U28" s="429"/>
      <c r="V28" s="429"/>
      <c r="W28" s="70"/>
      <c r="X28" s="76">
        <v>32</v>
      </c>
      <c r="Y28" s="429">
        <v>16</v>
      </c>
      <c r="Z28" s="429">
        <v>16</v>
      </c>
      <c r="AA28" s="429"/>
      <c r="AB28" s="429">
        <v>28</v>
      </c>
      <c r="AC28" s="429"/>
      <c r="AD28" s="70"/>
      <c r="AE28" s="143">
        <v>32</v>
      </c>
      <c r="AF28" s="139">
        <v>16</v>
      </c>
      <c r="AG28" s="139">
        <v>16</v>
      </c>
      <c r="AH28" s="139"/>
      <c r="AI28" s="139">
        <v>23</v>
      </c>
      <c r="AJ28" s="139">
        <v>5</v>
      </c>
      <c r="AK28" s="18">
        <v>30</v>
      </c>
      <c r="AL28" s="76" t="s">
        <v>61</v>
      </c>
      <c r="AM28" s="429"/>
      <c r="AN28" s="429"/>
      <c r="AO28" s="429"/>
      <c r="AP28" s="429"/>
      <c r="AQ28" s="429"/>
      <c r="AR28" s="75" t="s">
        <v>61</v>
      </c>
      <c r="AS28" s="72"/>
      <c r="AT28" s="429"/>
      <c r="AU28" s="429"/>
      <c r="AV28" s="429"/>
      <c r="AW28" s="429"/>
      <c r="AX28" s="429"/>
      <c r="AY28" s="70"/>
      <c r="AZ28" s="76"/>
      <c r="BA28" s="429"/>
      <c r="BB28" s="429"/>
      <c r="BC28" s="429"/>
      <c r="BD28" s="429"/>
      <c r="BE28" s="429"/>
      <c r="BF28" s="75"/>
      <c r="BG28" s="72"/>
      <c r="BH28" s="429"/>
      <c r="BI28" s="429"/>
      <c r="BJ28" s="429"/>
      <c r="BK28" s="429"/>
      <c r="BL28" s="429"/>
      <c r="BM28" s="70"/>
      <c r="BN28" s="76"/>
      <c r="BO28" s="429"/>
      <c r="BP28" s="429"/>
      <c r="BQ28" s="429"/>
      <c r="BR28" s="429"/>
      <c r="BS28" s="429"/>
      <c r="BT28" s="75"/>
      <c r="BU28" s="433" t="s">
        <v>141</v>
      </c>
      <c r="BV28" s="422"/>
    </row>
    <row r="29" spans="1:74" s="353" customFormat="1" ht="12" customHeight="1">
      <c r="A29" s="390">
        <v>14</v>
      </c>
      <c r="B29" s="135" t="s">
        <v>279</v>
      </c>
      <c r="C29" s="413"/>
      <c r="D29" s="414" t="s">
        <v>134</v>
      </c>
      <c r="E29" s="387"/>
      <c r="F29" s="387"/>
      <c r="G29" s="406"/>
      <c r="H29" s="411">
        <v>3</v>
      </c>
      <c r="I29" s="412">
        <v>105</v>
      </c>
      <c r="J29" s="72">
        <f t="shared" si="8"/>
        <v>32</v>
      </c>
      <c r="K29" s="429">
        <f t="shared" si="8"/>
        <v>16</v>
      </c>
      <c r="L29" s="429">
        <f t="shared" si="8"/>
        <v>0</v>
      </c>
      <c r="M29" s="429">
        <f t="shared" si="8"/>
        <v>16</v>
      </c>
      <c r="N29" s="73">
        <f t="shared" si="9"/>
        <v>58</v>
      </c>
      <c r="O29" s="410"/>
      <c r="P29" s="406"/>
      <c r="Q29" s="395"/>
      <c r="R29" s="387"/>
      <c r="S29" s="387"/>
      <c r="T29" s="387"/>
      <c r="U29" s="387"/>
      <c r="V29" s="387"/>
      <c r="W29" s="406"/>
      <c r="X29" s="281">
        <v>32</v>
      </c>
      <c r="Y29" s="282">
        <v>16</v>
      </c>
      <c r="Z29" s="282"/>
      <c r="AA29" s="282">
        <v>16</v>
      </c>
      <c r="AB29" s="282">
        <v>58</v>
      </c>
      <c r="AC29" s="407"/>
      <c r="AD29" s="408"/>
      <c r="AE29" s="395"/>
      <c r="AF29" s="387"/>
      <c r="AG29" s="387"/>
      <c r="AH29" s="387"/>
      <c r="AI29" s="387"/>
      <c r="AJ29" s="387"/>
      <c r="AK29" s="406"/>
      <c r="AL29" s="395"/>
      <c r="AM29" s="387"/>
      <c r="AN29" s="387"/>
      <c r="AO29" s="387"/>
      <c r="AP29" s="387"/>
      <c r="AQ29" s="387"/>
      <c r="AR29" s="415"/>
      <c r="AS29" s="409"/>
      <c r="AT29" s="407"/>
      <c r="AU29" s="407"/>
      <c r="AV29" s="407"/>
      <c r="AW29" s="407"/>
      <c r="AX29" s="407"/>
      <c r="AY29" s="408"/>
      <c r="AZ29" s="417"/>
      <c r="BA29" s="387"/>
      <c r="BB29" s="387"/>
      <c r="BC29" s="387"/>
      <c r="BD29" s="387"/>
      <c r="BE29" s="387"/>
      <c r="BF29" s="415"/>
      <c r="BG29" s="395"/>
      <c r="BH29" s="387"/>
      <c r="BI29" s="387"/>
      <c r="BJ29" s="387"/>
      <c r="BK29" s="387"/>
      <c r="BL29" s="387"/>
      <c r="BM29" s="406"/>
      <c r="BN29" s="417"/>
      <c r="BO29" s="387"/>
      <c r="BP29" s="387"/>
      <c r="BQ29" s="387"/>
      <c r="BR29" s="387"/>
      <c r="BS29" s="387"/>
      <c r="BT29" s="415"/>
      <c r="BU29" s="405" t="s">
        <v>178</v>
      </c>
      <c r="BV29" s="438"/>
    </row>
    <row r="30" spans="1:74" s="138" customFormat="1" ht="22.5">
      <c r="A30" s="67">
        <v>15</v>
      </c>
      <c r="B30" s="135" t="s">
        <v>191</v>
      </c>
      <c r="C30" s="136" t="s">
        <v>137</v>
      </c>
      <c r="D30" s="69" t="s">
        <v>135</v>
      </c>
      <c r="E30" s="139"/>
      <c r="F30" s="139">
        <v>4</v>
      </c>
      <c r="G30" s="140">
        <v>3</v>
      </c>
      <c r="H30" s="137">
        <v>11</v>
      </c>
      <c r="I30" s="71">
        <f t="shared" si="7"/>
        <v>330</v>
      </c>
      <c r="J30" s="72">
        <f t="shared" si="8"/>
        <v>112</v>
      </c>
      <c r="K30" s="429">
        <f t="shared" si="8"/>
        <v>32</v>
      </c>
      <c r="L30" s="429">
        <f t="shared" si="8"/>
        <v>48</v>
      </c>
      <c r="M30" s="429">
        <f t="shared" si="8"/>
        <v>32</v>
      </c>
      <c r="N30" s="73">
        <f t="shared" si="9"/>
        <v>218</v>
      </c>
      <c r="O30" s="141">
        <v>35</v>
      </c>
      <c r="P30" s="142">
        <v>30</v>
      </c>
      <c r="Q30" s="143"/>
      <c r="R30" s="139"/>
      <c r="S30" s="139"/>
      <c r="T30" s="139"/>
      <c r="U30" s="139"/>
      <c r="V30" s="139"/>
      <c r="W30" s="142"/>
      <c r="X30" s="141"/>
      <c r="Y30" s="139"/>
      <c r="Z30" s="139"/>
      <c r="AA30" s="139"/>
      <c r="AB30" s="139"/>
      <c r="AC30" s="139"/>
      <c r="AD30" s="142"/>
      <c r="AE30" s="17">
        <v>64</v>
      </c>
      <c r="AF30" s="14">
        <v>16</v>
      </c>
      <c r="AG30" s="14">
        <v>32</v>
      </c>
      <c r="AH30" s="14">
        <v>16</v>
      </c>
      <c r="AI30" s="14">
        <v>81</v>
      </c>
      <c r="AJ30" s="14">
        <v>5</v>
      </c>
      <c r="AK30" s="18"/>
      <c r="AL30" s="19">
        <v>48</v>
      </c>
      <c r="AM30" s="14">
        <v>16</v>
      </c>
      <c r="AN30" s="14">
        <v>16</v>
      </c>
      <c r="AO30" s="14">
        <v>16</v>
      </c>
      <c r="AP30" s="14">
        <v>72</v>
      </c>
      <c r="AQ30" s="14">
        <v>30</v>
      </c>
      <c r="AR30" s="16">
        <v>30</v>
      </c>
      <c r="AS30" s="17"/>
      <c r="AT30" s="14"/>
      <c r="AU30" s="14"/>
      <c r="AV30" s="14"/>
      <c r="AW30" s="14"/>
      <c r="AX30" s="14"/>
      <c r="AY30" s="40"/>
      <c r="AZ30" s="36"/>
      <c r="BA30" s="37"/>
      <c r="BB30" s="37"/>
      <c r="BC30" s="37"/>
      <c r="BD30" s="37"/>
      <c r="BE30" s="37"/>
      <c r="BF30" s="38"/>
      <c r="BG30" s="39"/>
      <c r="BH30" s="37"/>
      <c r="BI30" s="37"/>
      <c r="BJ30" s="37"/>
      <c r="BK30" s="37"/>
      <c r="BL30" s="37"/>
      <c r="BM30" s="40"/>
      <c r="BN30" s="141"/>
      <c r="BO30" s="139"/>
      <c r="BP30" s="139"/>
      <c r="BQ30" s="139"/>
      <c r="BR30" s="139"/>
      <c r="BS30" s="139"/>
      <c r="BT30" s="140"/>
      <c r="BU30" s="135" t="s">
        <v>142</v>
      </c>
      <c r="BV30" s="422"/>
    </row>
    <row r="31" spans="1:74" s="138" customFormat="1" ht="14.25" customHeight="1">
      <c r="A31" s="390">
        <v>16</v>
      </c>
      <c r="B31" s="135" t="s">
        <v>151</v>
      </c>
      <c r="C31" s="136" t="s">
        <v>150</v>
      </c>
      <c r="D31" s="69" t="s">
        <v>146</v>
      </c>
      <c r="E31" s="139">
        <v>7</v>
      </c>
      <c r="F31" s="139"/>
      <c r="G31" s="140">
        <v>6</v>
      </c>
      <c r="H31" s="137">
        <v>9</v>
      </c>
      <c r="I31" s="71">
        <f t="shared" si="7"/>
        <v>270</v>
      </c>
      <c r="J31" s="72">
        <f t="shared" si="8"/>
        <v>112</v>
      </c>
      <c r="K31" s="429">
        <f t="shared" si="8"/>
        <v>48</v>
      </c>
      <c r="L31" s="429">
        <f t="shared" si="8"/>
        <v>32</v>
      </c>
      <c r="M31" s="429">
        <f t="shared" si="8"/>
        <v>32</v>
      </c>
      <c r="N31" s="73">
        <f t="shared" si="9"/>
        <v>158</v>
      </c>
      <c r="O31" s="141">
        <v>35</v>
      </c>
      <c r="P31" s="142">
        <v>30</v>
      </c>
      <c r="Q31" s="147"/>
      <c r="R31" s="144"/>
      <c r="S31" s="144"/>
      <c r="T31" s="144"/>
      <c r="U31" s="144"/>
      <c r="V31" s="144"/>
      <c r="W31" s="148"/>
      <c r="X31" s="145"/>
      <c r="Y31" s="144"/>
      <c r="Z31" s="144"/>
      <c r="AA31" s="144"/>
      <c r="AB31" s="144"/>
      <c r="AC31" s="144"/>
      <c r="AD31" s="148"/>
      <c r="AE31" s="147"/>
      <c r="AF31" s="144"/>
      <c r="AG31" s="144"/>
      <c r="AH31" s="144"/>
      <c r="AI31" s="144"/>
      <c r="AJ31" s="144"/>
      <c r="AK31" s="148"/>
      <c r="AL31" s="267"/>
      <c r="AM31" s="268"/>
      <c r="AN31" s="268"/>
      <c r="AO31" s="268"/>
      <c r="AP31" s="268"/>
      <c r="AQ31" s="268"/>
      <c r="AR31" s="270"/>
      <c r="AS31" s="274"/>
      <c r="AT31" s="268"/>
      <c r="AU31" s="268"/>
      <c r="AV31" s="268"/>
      <c r="AW31" s="268"/>
      <c r="AX31" s="268"/>
      <c r="AY31" s="269"/>
      <c r="AZ31" s="19">
        <v>48</v>
      </c>
      <c r="BA31" s="14">
        <v>16</v>
      </c>
      <c r="BB31" s="14">
        <v>16</v>
      </c>
      <c r="BC31" s="14">
        <v>16</v>
      </c>
      <c r="BD31" s="14">
        <v>51</v>
      </c>
      <c r="BE31" s="14">
        <v>5</v>
      </c>
      <c r="BF31" s="16"/>
      <c r="BG31" s="17">
        <v>64</v>
      </c>
      <c r="BH31" s="14">
        <v>32</v>
      </c>
      <c r="BI31" s="14">
        <v>16</v>
      </c>
      <c r="BJ31" s="14">
        <v>16</v>
      </c>
      <c r="BK31" s="14">
        <v>42</v>
      </c>
      <c r="BL31" s="14">
        <v>30</v>
      </c>
      <c r="BM31" s="18">
        <v>30</v>
      </c>
      <c r="BN31" s="145"/>
      <c r="BO31" s="144"/>
      <c r="BP31" s="144"/>
      <c r="BQ31" s="144"/>
      <c r="BR31" s="144"/>
      <c r="BS31" s="144"/>
      <c r="BT31" s="146"/>
      <c r="BU31" s="135" t="s">
        <v>142</v>
      </c>
      <c r="BV31" s="422"/>
    </row>
    <row r="32" spans="1:74" s="138" customFormat="1" ht="11.25">
      <c r="A32" s="67">
        <v>17</v>
      </c>
      <c r="B32" s="135" t="s">
        <v>219</v>
      </c>
      <c r="C32" s="136" t="s">
        <v>152</v>
      </c>
      <c r="D32" s="69" t="s">
        <v>150</v>
      </c>
      <c r="E32" s="429"/>
      <c r="F32" s="429">
        <v>8</v>
      </c>
      <c r="G32" s="75">
        <v>7</v>
      </c>
      <c r="H32" s="137">
        <v>8</v>
      </c>
      <c r="I32" s="71">
        <f t="shared" si="7"/>
        <v>240</v>
      </c>
      <c r="J32" s="72">
        <f t="shared" si="8"/>
        <v>80</v>
      </c>
      <c r="K32" s="429">
        <f t="shared" si="8"/>
        <v>32</v>
      </c>
      <c r="L32" s="429">
        <f t="shared" si="8"/>
        <v>24</v>
      </c>
      <c r="M32" s="429">
        <f t="shared" si="8"/>
        <v>24</v>
      </c>
      <c r="N32" s="73">
        <f t="shared" si="9"/>
        <v>160</v>
      </c>
      <c r="O32" s="74">
        <v>35</v>
      </c>
      <c r="P32" s="70">
        <v>30</v>
      </c>
      <c r="Q32" s="72"/>
      <c r="R32" s="429"/>
      <c r="S32" s="429"/>
      <c r="T32" s="429"/>
      <c r="U32" s="429"/>
      <c r="V32" s="429"/>
      <c r="W32" s="70"/>
      <c r="X32" s="76"/>
      <c r="Y32" s="429"/>
      <c r="Z32" s="429"/>
      <c r="AA32" s="429"/>
      <c r="AB32" s="429"/>
      <c r="AC32" s="429"/>
      <c r="AD32" s="70"/>
      <c r="AE32" s="72"/>
      <c r="AF32" s="429"/>
      <c r="AG32" s="429"/>
      <c r="AH32" s="429"/>
      <c r="AI32" s="429"/>
      <c r="AJ32" s="429"/>
      <c r="AK32" s="70"/>
      <c r="AL32" s="76"/>
      <c r="AM32" s="429"/>
      <c r="AN32" s="429"/>
      <c r="AO32" s="429"/>
      <c r="AP32" s="429"/>
      <c r="AQ32" s="429"/>
      <c r="AR32" s="75"/>
      <c r="AS32" s="72"/>
      <c r="AT32" s="429"/>
      <c r="AU32" s="429"/>
      <c r="AV32" s="429"/>
      <c r="AW32" s="429"/>
      <c r="AX32" s="429"/>
      <c r="AY32" s="70"/>
      <c r="AZ32" s="422"/>
      <c r="BF32" s="354"/>
      <c r="BG32" s="72">
        <v>48</v>
      </c>
      <c r="BH32" s="429">
        <v>16</v>
      </c>
      <c r="BI32" s="429">
        <v>16</v>
      </c>
      <c r="BJ32" s="429">
        <v>16</v>
      </c>
      <c r="BK32" s="429">
        <v>42</v>
      </c>
      <c r="BL32" s="429">
        <v>5</v>
      </c>
      <c r="BM32" s="70"/>
      <c r="BN32" s="76">
        <v>32</v>
      </c>
      <c r="BO32" s="429">
        <v>16</v>
      </c>
      <c r="BP32" s="429">
        <v>8</v>
      </c>
      <c r="BQ32" s="429">
        <v>8</v>
      </c>
      <c r="BR32" s="429">
        <v>53</v>
      </c>
      <c r="BS32" s="429">
        <v>30</v>
      </c>
      <c r="BT32" s="75">
        <v>30</v>
      </c>
      <c r="BU32" s="135" t="s">
        <v>142</v>
      </c>
      <c r="BV32" s="422"/>
    </row>
    <row r="33" spans="1:74" s="78" customFormat="1" ht="12.75">
      <c r="A33" s="390">
        <v>18</v>
      </c>
      <c r="B33" s="135" t="s">
        <v>175</v>
      </c>
      <c r="C33" s="136" t="s">
        <v>138</v>
      </c>
      <c r="D33" s="69"/>
      <c r="E33" s="429" t="s">
        <v>61</v>
      </c>
      <c r="F33" s="429"/>
      <c r="G33" s="75"/>
      <c r="H33" s="137">
        <v>6</v>
      </c>
      <c r="I33" s="71">
        <f t="shared" si="7"/>
        <v>180</v>
      </c>
      <c r="J33" s="72">
        <f t="shared" si="8"/>
        <v>64</v>
      </c>
      <c r="K33" s="429">
        <f t="shared" si="8"/>
        <v>16</v>
      </c>
      <c r="L33" s="429">
        <f t="shared" si="8"/>
        <v>16</v>
      </c>
      <c r="M33" s="429">
        <f t="shared" si="8"/>
        <v>32</v>
      </c>
      <c r="N33" s="73">
        <f t="shared" si="9"/>
        <v>116</v>
      </c>
      <c r="O33" s="74"/>
      <c r="P33" s="70">
        <v>30</v>
      </c>
      <c r="Q33" s="72">
        <v>64</v>
      </c>
      <c r="R33" s="429">
        <v>16</v>
      </c>
      <c r="S33" s="429">
        <v>16</v>
      </c>
      <c r="T33" s="429">
        <v>32</v>
      </c>
      <c r="U33" s="429">
        <v>86</v>
      </c>
      <c r="V33" s="429"/>
      <c r="W33" s="70">
        <v>30</v>
      </c>
      <c r="X33" s="76"/>
      <c r="Y33" s="429"/>
      <c r="Z33" s="429"/>
      <c r="AA33" s="429"/>
      <c r="AB33" s="429"/>
      <c r="AC33" s="429"/>
      <c r="AD33" s="70"/>
      <c r="AE33" s="72"/>
      <c r="AF33" s="429"/>
      <c r="AG33" s="429"/>
      <c r="AH33" s="429"/>
      <c r="AI33" s="429"/>
      <c r="AJ33" s="429"/>
      <c r="AK33" s="70"/>
      <c r="AL33" s="76"/>
      <c r="AM33" s="429"/>
      <c r="AN33" s="429"/>
      <c r="AO33" s="429"/>
      <c r="AP33" s="429"/>
      <c r="AQ33" s="429"/>
      <c r="AR33" s="75"/>
      <c r="AS33" s="72"/>
      <c r="AT33" s="429"/>
      <c r="AU33" s="429"/>
      <c r="AV33" s="429"/>
      <c r="AW33" s="429"/>
      <c r="AX33" s="429"/>
      <c r="AY33" s="70"/>
      <c r="AZ33" s="76"/>
      <c r="BA33" s="429"/>
      <c r="BB33" s="429"/>
      <c r="BC33" s="429"/>
      <c r="BD33" s="429"/>
      <c r="BE33" s="429"/>
      <c r="BF33" s="75"/>
      <c r="BG33" s="72"/>
      <c r="BH33" s="429"/>
      <c r="BI33" s="429"/>
      <c r="BJ33" s="429"/>
      <c r="BK33" s="429"/>
      <c r="BL33" s="429"/>
      <c r="BM33" s="70"/>
      <c r="BN33" s="76"/>
      <c r="BO33" s="429"/>
      <c r="BP33" s="429"/>
      <c r="BQ33" s="429"/>
      <c r="BR33" s="429"/>
      <c r="BS33" s="429"/>
      <c r="BT33" s="75"/>
      <c r="BU33" s="433" t="s">
        <v>143</v>
      </c>
      <c r="BV33" s="77"/>
    </row>
    <row r="34" spans="1:74" s="78" customFormat="1" ht="12.75">
      <c r="A34" s="67">
        <v>19</v>
      </c>
      <c r="B34" s="135" t="s">
        <v>221</v>
      </c>
      <c r="C34" s="136"/>
      <c r="D34" s="69" t="s">
        <v>138</v>
      </c>
      <c r="E34" s="429"/>
      <c r="F34" s="429"/>
      <c r="G34" s="75"/>
      <c r="H34" s="137">
        <v>6</v>
      </c>
      <c r="I34" s="71">
        <f t="shared" si="7"/>
        <v>180</v>
      </c>
      <c r="J34" s="72">
        <f>SUM(Q34,X34,AE34,AL34,AS34,AZ34,BG34,BN34)</f>
        <v>48</v>
      </c>
      <c r="K34" s="429">
        <v>16</v>
      </c>
      <c r="L34" s="429">
        <f>SUM(S34,Z35,AG34,AN34,AU34,BB34,BI34,BP34)</f>
        <v>0</v>
      </c>
      <c r="M34" s="429">
        <v>32</v>
      </c>
      <c r="N34" s="73">
        <f>SUM(BR34:BT34,BK34:BM34,BD34:BF34,AW34:AY34,AP34:AR34,AI34:AK34,AB34:AD34,U34:W34)</f>
        <v>132</v>
      </c>
      <c r="O34" s="74"/>
      <c r="P34" s="70"/>
      <c r="Q34" s="72">
        <v>48</v>
      </c>
      <c r="R34" s="429">
        <v>16</v>
      </c>
      <c r="S34" s="429"/>
      <c r="T34" s="429">
        <v>32</v>
      </c>
      <c r="U34" s="429">
        <v>132</v>
      </c>
      <c r="V34" s="429"/>
      <c r="W34" s="70"/>
      <c r="X34" s="77"/>
      <c r="AE34" s="72"/>
      <c r="AF34" s="429"/>
      <c r="AG34" s="429"/>
      <c r="AH34" s="429"/>
      <c r="AI34" s="429"/>
      <c r="AJ34" s="429"/>
      <c r="AK34" s="70"/>
      <c r="AL34" s="76"/>
      <c r="AM34" s="429"/>
      <c r="AN34" s="429"/>
      <c r="AO34" s="429"/>
      <c r="AP34" s="429"/>
      <c r="AQ34" s="429"/>
      <c r="AR34" s="75"/>
      <c r="AS34" s="72"/>
      <c r="AT34" s="429"/>
      <c r="AU34" s="429"/>
      <c r="AV34" s="429"/>
      <c r="AW34" s="429"/>
      <c r="AX34" s="429"/>
      <c r="AY34" s="70"/>
      <c r="AZ34" s="76"/>
      <c r="BA34" s="429"/>
      <c r="BB34" s="429"/>
      <c r="BC34" s="429"/>
      <c r="BD34" s="429"/>
      <c r="BE34" s="429"/>
      <c r="BF34" s="75"/>
      <c r="BG34" s="72"/>
      <c r="BH34" s="429"/>
      <c r="BI34" s="429"/>
      <c r="BJ34" s="429"/>
      <c r="BK34" s="429"/>
      <c r="BL34" s="429"/>
      <c r="BM34" s="70"/>
      <c r="BN34" s="76"/>
      <c r="BO34" s="429"/>
      <c r="BP34" s="429"/>
      <c r="BQ34" s="429"/>
      <c r="BR34" s="429"/>
      <c r="BS34" s="429"/>
      <c r="BT34" s="75"/>
      <c r="BU34" s="433" t="s">
        <v>116</v>
      </c>
      <c r="BV34" s="77"/>
    </row>
    <row r="35" spans="1:74" s="78" customFormat="1" ht="12.75">
      <c r="A35" s="390">
        <v>20</v>
      </c>
      <c r="B35" s="135" t="s">
        <v>223</v>
      </c>
      <c r="C35" s="136" t="s">
        <v>134</v>
      </c>
      <c r="D35" s="69"/>
      <c r="E35" s="429"/>
      <c r="F35" s="429"/>
      <c r="G35" s="75"/>
      <c r="H35" s="137">
        <v>5.5</v>
      </c>
      <c r="I35" s="71">
        <f t="shared" si="7"/>
        <v>165</v>
      </c>
      <c r="J35" s="72">
        <v>64</v>
      </c>
      <c r="K35" s="429">
        <v>32</v>
      </c>
      <c r="L35" s="429">
        <v>0</v>
      </c>
      <c r="M35" s="429">
        <v>32</v>
      </c>
      <c r="N35" s="73">
        <f t="shared" si="9"/>
        <v>101</v>
      </c>
      <c r="O35" s="74"/>
      <c r="P35" s="70">
        <v>30</v>
      </c>
      <c r="Q35" s="72"/>
      <c r="R35" s="429"/>
      <c r="S35" s="429"/>
      <c r="T35" s="429"/>
      <c r="U35" s="429"/>
      <c r="V35" s="429"/>
      <c r="W35" s="70"/>
      <c r="X35" s="76">
        <v>64</v>
      </c>
      <c r="Y35" s="429">
        <v>32</v>
      </c>
      <c r="Z35" s="429"/>
      <c r="AA35" s="429">
        <v>32</v>
      </c>
      <c r="AB35" s="429">
        <v>71</v>
      </c>
      <c r="AC35" s="429"/>
      <c r="AD35" s="70">
        <v>30</v>
      </c>
      <c r="AE35" s="72"/>
      <c r="AF35" s="429"/>
      <c r="AG35" s="429"/>
      <c r="AH35" s="429"/>
      <c r="AI35" s="429"/>
      <c r="AJ35" s="429"/>
      <c r="AK35" s="70"/>
      <c r="AL35" s="76"/>
      <c r="AM35" s="429"/>
      <c r="AN35" s="429"/>
      <c r="AO35" s="429"/>
      <c r="AP35" s="429"/>
      <c r="AQ35" s="429"/>
      <c r="AR35" s="75"/>
      <c r="AS35" s="72"/>
      <c r="AT35" s="429"/>
      <c r="AU35" s="429"/>
      <c r="AV35" s="429"/>
      <c r="AW35" s="429"/>
      <c r="AX35" s="429"/>
      <c r="AY35" s="70"/>
      <c r="AZ35" s="76"/>
      <c r="BA35" s="429"/>
      <c r="BB35" s="429"/>
      <c r="BC35" s="429"/>
      <c r="BD35" s="429"/>
      <c r="BE35" s="429"/>
      <c r="BF35" s="75"/>
      <c r="BG35" s="72"/>
      <c r="BH35" s="429"/>
      <c r="BI35" s="429"/>
      <c r="BJ35" s="429"/>
      <c r="BK35" s="429"/>
      <c r="BL35" s="429"/>
      <c r="BM35" s="70"/>
      <c r="BN35" s="76"/>
      <c r="BO35" s="429"/>
      <c r="BP35" s="429"/>
      <c r="BQ35" s="429"/>
      <c r="BR35" s="429"/>
      <c r="BS35" s="429"/>
      <c r="BT35" s="75"/>
      <c r="BU35" s="433" t="s">
        <v>222</v>
      </c>
      <c r="BV35" s="77"/>
    </row>
    <row r="36" spans="1:74" s="138" customFormat="1" ht="14.25" customHeight="1">
      <c r="A36" s="67">
        <v>21</v>
      </c>
      <c r="B36" s="135" t="s">
        <v>209</v>
      </c>
      <c r="C36" s="136" t="s">
        <v>136</v>
      </c>
      <c r="D36" s="69" t="s">
        <v>137</v>
      </c>
      <c r="E36" s="139"/>
      <c r="F36" s="139">
        <v>5</v>
      </c>
      <c r="G36" s="140">
        <v>4</v>
      </c>
      <c r="H36" s="137">
        <v>8</v>
      </c>
      <c r="I36" s="71">
        <f t="shared" si="7"/>
        <v>240</v>
      </c>
      <c r="J36" s="72">
        <f t="shared" si="8"/>
        <v>112</v>
      </c>
      <c r="K36" s="429">
        <f t="shared" si="8"/>
        <v>48</v>
      </c>
      <c r="L36" s="429">
        <f t="shared" si="8"/>
        <v>32</v>
      </c>
      <c r="M36" s="429">
        <f t="shared" si="8"/>
        <v>32</v>
      </c>
      <c r="N36" s="73">
        <f t="shared" si="9"/>
        <v>128</v>
      </c>
      <c r="O36" s="141">
        <v>35</v>
      </c>
      <c r="P36" s="142">
        <v>30</v>
      </c>
      <c r="Q36" s="143"/>
      <c r="R36" s="139"/>
      <c r="S36" s="139"/>
      <c r="T36" s="139"/>
      <c r="U36" s="139"/>
      <c r="V36" s="139"/>
      <c r="W36" s="142"/>
      <c r="X36" s="141"/>
      <c r="Y36" s="139"/>
      <c r="Z36" s="139"/>
      <c r="AA36" s="139"/>
      <c r="AB36" s="139"/>
      <c r="AC36" s="139"/>
      <c r="AD36" s="142"/>
      <c r="AE36" s="143"/>
      <c r="AF36" s="139"/>
      <c r="AG36" s="139"/>
      <c r="AH36" s="139"/>
      <c r="AI36" s="139"/>
      <c r="AJ36" s="139"/>
      <c r="AK36" s="142"/>
      <c r="AL36" s="19">
        <v>64</v>
      </c>
      <c r="AM36" s="14">
        <v>32</v>
      </c>
      <c r="AN36" s="14">
        <v>16</v>
      </c>
      <c r="AO36" s="14">
        <v>16</v>
      </c>
      <c r="AP36" s="14">
        <v>36</v>
      </c>
      <c r="AQ36" s="14">
        <v>5</v>
      </c>
      <c r="AR36" s="16"/>
      <c r="AS36" s="17">
        <v>48</v>
      </c>
      <c r="AT36" s="14">
        <v>16</v>
      </c>
      <c r="AU36" s="14">
        <v>16</v>
      </c>
      <c r="AV36" s="14">
        <v>16</v>
      </c>
      <c r="AW36" s="14">
        <v>27</v>
      </c>
      <c r="AX36" s="14">
        <v>30</v>
      </c>
      <c r="AY36" s="18">
        <v>30</v>
      </c>
      <c r="AZ36" s="141"/>
      <c r="BA36" s="139"/>
      <c r="BB36" s="139"/>
      <c r="BC36" s="139"/>
      <c r="BD36" s="139"/>
      <c r="BE36" s="139"/>
      <c r="BF36" s="140"/>
      <c r="BG36" s="143"/>
      <c r="BH36" s="139"/>
      <c r="BI36" s="139"/>
      <c r="BJ36" s="139"/>
      <c r="BK36" s="139"/>
      <c r="BL36" s="139"/>
      <c r="BM36" s="142"/>
      <c r="BN36" s="141"/>
      <c r="BO36" s="139"/>
      <c r="BP36" s="139"/>
      <c r="BQ36" s="139"/>
      <c r="BR36" s="139"/>
      <c r="BS36" s="139"/>
      <c r="BT36" s="140"/>
      <c r="BU36" s="135" t="s">
        <v>142</v>
      </c>
      <c r="BV36" s="422"/>
    </row>
    <row r="37" spans="1:74" s="84" customFormat="1" ht="12.75" customHeight="1">
      <c r="A37" s="390">
        <v>22</v>
      </c>
      <c r="B37" s="149" t="s">
        <v>220</v>
      </c>
      <c r="C37" s="150"/>
      <c r="D37" s="414" t="s">
        <v>150</v>
      </c>
      <c r="E37" s="387"/>
      <c r="F37" s="387"/>
      <c r="G37" s="415">
        <v>7</v>
      </c>
      <c r="H37" s="411">
        <v>3</v>
      </c>
      <c r="I37" s="412">
        <f t="shared" si="7"/>
        <v>90</v>
      </c>
      <c r="J37" s="72">
        <f t="shared" si="8"/>
        <v>48</v>
      </c>
      <c r="K37" s="429">
        <f t="shared" si="8"/>
        <v>32</v>
      </c>
      <c r="L37" s="429">
        <f t="shared" si="8"/>
        <v>0</v>
      </c>
      <c r="M37" s="429">
        <f t="shared" si="8"/>
        <v>16</v>
      </c>
      <c r="N37" s="73">
        <f t="shared" si="9"/>
        <v>42</v>
      </c>
      <c r="O37" s="410">
        <v>5</v>
      </c>
      <c r="P37" s="406"/>
      <c r="Q37" s="395"/>
      <c r="R37" s="387"/>
      <c r="S37" s="387"/>
      <c r="T37" s="387"/>
      <c r="U37" s="387"/>
      <c r="V37" s="387"/>
      <c r="W37" s="406"/>
      <c r="X37" s="417"/>
      <c r="Y37" s="387"/>
      <c r="Z37" s="387"/>
      <c r="AA37" s="387"/>
      <c r="AB37" s="387"/>
      <c r="AC37" s="387"/>
      <c r="AD37" s="406"/>
      <c r="AE37" s="395"/>
      <c r="AF37" s="387"/>
      <c r="AG37" s="387"/>
      <c r="AH37" s="387"/>
      <c r="AI37" s="387"/>
      <c r="AJ37" s="387"/>
      <c r="AK37" s="406"/>
      <c r="AL37" s="417"/>
      <c r="AM37" s="387"/>
      <c r="AN37" s="387"/>
      <c r="AO37" s="387"/>
      <c r="AP37" s="387"/>
      <c r="AQ37" s="387"/>
      <c r="AR37" s="415"/>
      <c r="AS37" s="395"/>
      <c r="AT37" s="387"/>
      <c r="AU37" s="387"/>
      <c r="AV37" s="387"/>
      <c r="AW37" s="387"/>
      <c r="AX37" s="387"/>
      <c r="AY37" s="406"/>
      <c r="AZ37" s="421"/>
      <c r="BA37" s="151"/>
      <c r="BB37" s="151"/>
      <c r="BC37" s="151"/>
      <c r="BD37" s="151"/>
      <c r="BE37" s="151"/>
      <c r="BF37" s="275"/>
      <c r="BG37" s="395">
        <v>48</v>
      </c>
      <c r="BH37" s="387">
        <v>32</v>
      </c>
      <c r="BI37" s="387"/>
      <c r="BJ37" s="387">
        <v>16</v>
      </c>
      <c r="BK37" s="387">
        <v>37</v>
      </c>
      <c r="BL37" s="387">
        <v>5</v>
      </c>
      <c r="BM37" s="406"/>
      <c r="BN37" s="417"/>
      <c r="BO37" s="387"/>
      <c r="BP37" s="387"/>
      <c r="BQ37" s="387"/>
      <c r="BR37" s="387"/>
      <c r="BS37" s="387"/>
      <c r="BT37" s="415"/>
      <c r="BU37" s="405" t="s">
        <v>142</v>
      </c>
      <c r="BV37" s="87"/>
    </row>
    <row r="38" spans="1:74" s="138" customFormat="1" ht="11.25">
      <c r="A38" s="67">
        <v>23</v>
      </c>
      <c r="B38" s="135" t="s">
        <v>153</v>
      </c>
      <c r="C38" s="136" t="s">
        <v>152</v>
      </c>
      <c r="D38" s="69"/>
      <c r="E38" s="429">
        <v>8</v>
      </c>
      <c r="F38" s="429"/>
      <c r="G38" s="75"/>
      <c r="H38" s="137">
        <v>6</v>
      </c>
      <c r="I38" s="71">
        <f t="shared" si="7"/>
        <v>180</v>
      </c>
      <c r="J38" s="72">
        <f t="shared" si="8"/>
        <v>40</v>
      </c>
      <c r="K38" s="429">
        <f t="shared" si="8"/>
        <v>16</v>
      </c>
      <c r="L38" s="429">
        <f t="shared" si="8"/>
        <v>8</v>
      </c>
      <c r="M38" s="429">
        <f t="shared" si="8"/>
        <v>16</v>
      </c>
      <c r="N38" s="73">
        <f t="shared" si="9"/>
        <v>140</v>
      </c>
      <c r="O38" s="74">
        <v>30</v>
      </c>
      <c r="P38" s="70">
        <v>30</v>
      </c>
      <c r="Q38" s="72"/>
      <c r="R38" s="429"/>
      <c r="S38" s="429"/>
      <c r="T38" s="429"/>
      <c r="U38" s="429"/>
      <c r="V38" s="429"/>
      <c r="W38" s="70"/>
      <c r="X38" s="76"/>
      <c r="Y38" s="429"/>
      <c r="Z38" s="429"/>
      <c r="AA38" s="429"/>
      <c r="AB38" s="429"/>
      <c r="AC38" s="429"/>
      <c r="AD38" s="70"/>
      <c r="AE38" s="72"/>
      <c r="AF38" s="429"/>
      <c r="AG38" s="429"/>
      <c r="AH38" s="429"/>
      <c r="AI38" s="429"/>
      <c r="AJ38" s="429"/>
      <c r="AK38" s="70"/>
      <c r="AL38" s="76"/>
      <c r="AM38" s="429"/>
      <c r="AN38" s="429"/>
      <c r="AO38" s="429"/>
      <c r="AP38" s="429"/>
      <c r="AQ38" s="429"/>
      <c r="AR38" s="75"/>
      <c r="AS38" s="72"/>
      <c r="AT38" s="429"/>
      <c r="AU38" s="429"/>
      <c r="AV38" s="429"/>
      <c r="AW38" s="429"/>
      <c r="AX38" s="429"/>
      <c r="AY38" s="70"/>
      <c r="AZ38" s="76"/>
      <c r="BA38" s="429"/>
      <c r="BB38" s="429"/>
      <c r="BC38" s="429"/>
      <c r="BD38" s="429"/>
      <c r="BE38" s="429"/>
      <c r="BF38" s="75"/>
      <c r="BG38" s="72"/>
      <c r="BH38" s="429"/>
      <c r="BI38" s="429"/>
      <c r="BJ38" s="429"/>
      <c r="BK38" s="429"/>
      <c r="BL38" s="283"/>
      <c r="BM38" s="284"/>
      <c r="BN38" s="76">
        <v>40</v>
      </c>
      <c r="BO38" s="429">
        <v>16</v>
      </c>
      <c r="BP38" s="429">
        <v>8</v>
      </c>
      <c r="BQ38" s="429">
        <v>16</v>
      </c>
      <c r="BR38" s="429">
        <v>80</v>
      </c>
      <c r="BS38" s="429">
        <v>30</v>
      </c>
      <c r="BT38" s="75">
        <v>30</v>
      </c>
      <c r="BU38" s="135" t="s">
        <v>142</v>
      </c>
      <c r="BV38" s="422"/>
    </row>
    <row r="39" spans="1:74" s="78" customFormat="1" ht="12.75" customHeight="1">
      <c r="A39" s="390">
        <v>24</v>
      </c>
      <c r="B39" s="135" t="s">
        <v>115</v>
      </c>
      <c r="C39" s="136" t="s">
        <v>137</v>
      </c>
      <c r="D39" s="69" t="s">
        <v>135</v>
      </c>
      <c r="E39" s="429"/>
      <c r="F39" s="429"/>
      <c r="G39" s="75"/>
      <c r="H39" s="137">
        <v>4</v>
      </c>
      <c r="I39" s="71">
        <f t="shared" si="7"/>
        <v>120</v>
      </c>
      <c r="J39" s="72">
        <f t="shared" si="8"/>
        <v>64</v>
      </c>
      <c r="K39" s="429">
        <f t="shared" si="8"/>
        <v>32</v>
      </c>
      <c r="L39" s="429">
        <f t="shared" si="8"/>
        <v>0</v>
      </c>
      <c r="M39" s="429">
        <f t="shared" si="8"/>
        <v>32</v>
      </c>
      <c r="N39" s="73">
        <f t="shared" si="9"/>
        <v>56</v>
      </c>
      <c r="O39" s="74"/>
      <c r="P39" s="70">
        <v>30</v>
      </c>
      <c r="Q39" s="72"/>
      <c r="R39" s="429"/>
      <c r="S39" s="429"/>
      <c r="T39" s="429"/>
      <c r="U39" s="429"/>
      <c r="V39" s="429"/>
      <c r="W39" s="70"/>
      <c r="X39" s="76"/>
      <c r="Y39" s="429"/>
      <c r="Z39" s="429"/>
      <c r="AA39" s="429"/>
      <c r="AB39" s="429"/>
      <c r="AC39" s="429"/>
      <c r="AD39" s="70"/>
      <c r="AE39" s="72">
        <v>32</v>
      </c>
      <c r="AF39" s="429">
        <v>16</v>
      </c>
      <c r="AG39" s="429"/>
      <c r="AH39" s="429">
        <v>16</v>
      </c>
      <c r="AI39" s="429">
        <v>20</v>
      </c>
      <c r="AJ39" s="429"/>
      <c r="AK39" s="70"/>
      <c r="AL39" s="76">
        <v>32</v>
      </c>
      <c r="AM39" s="429">
        <v>16</v>
      </c>
      <c r="AN39" s="429"/>
      <c r="AO39" s="429">
        <v>16</v>
      </c>
      <c r="AP39" s="429">
        <v>6</v>
      </c>
      <c r="AQ39" s="429"/>
      <c r="AR39" s="75">
        <v>30</v>
      </c>
      <c r="AS39" s="72"/>
      <c r="AT39" s="429"/>
      <c r="AU39" s="429"/>
      <c r="AV39" s="429"/>
      <c r="AW39" s="429"/>
      <c r="AX39" s="429"/>
      <c r="AY39" s="70"/>
      <c r="AZ39" s="76"/>
      <c r="BA39" s="429"/>
      <c r="BB39" s="429"/>
      <c r="BC39" s="429"/>
      <c r="BD39" s="429"/>
      <c r="BE39" s="429"/>
      <c r="BF39" s="75"/>
      <c r="BG39" s="72"/>
      <c r="BH39" s="429"/>
      <c r="BI39" s="429"/>
      <c r="BJ39" s="429"/>
      <c r="BK39" s="429"/>
      <c r="BL39" s="429"/>
      <c r="BM39" s="70"/>
      <c r="BN39" s="76"/>
      <c r="BO39" s="429"/>
      <c r="BP39" s="429"/>
      <c r="BQ39" s="429"/>
      <c r="BR39" s="429"/>
      <c r="BS39" s="429"/>
      <c r="BT39" s="75"/>
      <c r="BU39" s="433" t="s">
        <v>125</v>
      </c>
      <c r="BV39" s="77"/>
    </row>
    <row r="40" spans="1:74" s="155" customFormat="1" ht="13.5" customHeight="1">
      <c r="A40" s="67">
        <v>25</v>
      </c>
      <c r="B40" s="152" t="s">
        <v>129</v>
      </c>
      <c r="C40" s="153" t="s">
        <v>250</v>
      </c>
      <c r="D40" s="404"/>
      <c r="E40" s="396"/>
      <c r="F40" s="396"/>
      <c r="G40" s="416">
        <v>3.4</v>
      </c>
      <c r="H40" s="401">
        <v>11</v>
      </c>
      <c r="I40" s="402">
        <f t="shared" si="7"/>
        <v>330</v>
      </c>
      <c r="J40" s="72">
        <f t="shared" si="8"/>
        <v>112</v>
      </c>
      <c r="K40" s="429">
        <f t="shared" si="8"/>
        <v>48</v>
      </c>
      <c r="L40" s="429">
        <f t="shared" si="8"/>
        <v>16</v>
      </c>
      <c r="M40" s="429">
        <f t="shared" si="8"/>
        <v>48</v>
      </c>
      <c r="N40" s="73">
        <f t="shared" si="9"/>
        <v>218</v>
      </c>
      <c r="O40" s="400">
        <v>10</v>
      </c>
      <c r="P40" s="397">
        <v>60</v>
      </c>
      <c r="Q40" s="398"/>
      <c r="R40" s="396"/>
      <c r="S40" s="396"/>
      <c r="T40" s="396"/>
      <c r="U40" s="396"/>
      <c r="V40" s="396"/>
      <c r="W40" s="397"/>
      <c r="X40" s="419"/>
      <c r="Y40" s="396"/>
      <c r="Z40" s="396"/>
      <c r="AA40" s="396"/>
      <c r="AB40" s="396"/>
      <c r="AC40" s="396"/>
      <c r="AD40" s="397"/>
      <c r="AE40" s="398">
        <v>32</v>
      </c>
      <c r="AF40" s="396">
        <v>16</v>
      </c>
      <c r="AG40" s="396"/>
      <c r="AH40" s="396">
        <v>16</v>
      </c>
      <c r="AI40" s="396">
        <v>61</v>
      </c>
      <c r="AJ40" s="396">
        <v>5</v>
      </c>
      <c r="AK40" s="397">
        <v>30</v>
      </c>
      <c r="AL40" s="419">
        <v>80</v>
      </c>
      <c r="AM40" s="396">
        <v>32</v>
      </c>
      <c r="AN40" s="396">
        <v>16</v>
      </c>
      <c r="AO40" s="396">
        <v>32</v>
      </c>
      <c r="AP40" s="396">
        <v>87</v>
      </c>
      <c r="AQ40" s="396">
        <v>5</v>
      </c>
      <c r="AR40" s="416">
        <v>30</v>
      </c>
      <c r="AS40" s="398"/>
      <c r="AT40" s="396"/>
      <c r="AU40" s="396"/>
      <c r="AV40" s="396"/>
      <c r="AW40" s="396"/>
      <c r="AX40" s="396"/>
      <c r="AY40" s="397"/>
      <c r="AZ40" s="419"/>
      <c r="BA40" s="396"/>
      <c r="BB40" s="396"/>
      <c r="BC40" s="396"/>
      <c r="BD40" s="396"/>
      <c r="BE40" s="396"/>
      <c r="BF40" s="416"/>
      <c r="BG40" s="398"/>
      <c r="BH40" s="396"/>
      <c r="BI40" s="396"/>
      <c r="BJ40" s="396"/>
      <c r="BK40" s="396"/>
      <c r="BL40" s="396"/>
      <c r="BM40" s="397"/>
      <c r="BN40" s="419"/>
      <c r="BO40" s="396"/>
      <c r="BP40" s="396"/>
      <c r="BQ40" s="396"/>
      <c r="BR40" s="396"/>
      <c r="BS40" s="396"/>
      <c r="BT40" s="416"/>
      <c r="BU40" s="389" t="s">
        <v>142</v>
      </c>
      <c r="BV40" s="154"/>
    </row>
    <row r="41" spans="1:74" s="357" customFormat="1" ht="12.75" customHeight="1">
      <c r="A41" s="390">
        <v>26</v>
      </c>
      <c r="B41" s="21" t="s">
        <v>131</v>
      </c>
      <c r="C41" s="355" t="s">
        <v>134</v>
      </c>
      <c r="D41" s="392"/>
      <c r="E41" s="380"/>
      <c r="F41" s="380"/>
      <c r="G41" s="20">
        <v>2</v>
      </c>
      <c r="H41" s="393">
        <v>3</v>
      </c>
      <c r="I41" s="394">
        <f t="shared" si="7"/>
        <v>90</v>
      </c>
      <c r="J41" s="72">
        <v>32</v>
      </c>
      <c r="K41" s="429">
        <f t="shared" si="8"/>
        <v>16</v>
      </c>
      <c r="L41" s="429"/>
      <c r="M41" s="429">
        <f t="shared" si="8"/>
        <v>16</v>
      </c>
      <c r="N41" s="73">
        <f t="shared" si="9"/>
        <v>58</v>
      </c>
      <c r="O41" s="388">
        <v>5</v>
      </c>
      <c r="P41" s="381">
        <v>30</v>
      </c>
      <c r="Q41" s="285"/>
      <c r="R41" s="286"/>
      <c r="S41" s="286"/>
      <c r="T41" s="286"/>
      <c r="U41" s="286"/>
      <c r="V41" s="286"/>
      <c r="W41" s="287"/>
      <c r="X41" s="418">
        <v>32</v>
      </c>
      <c r="Y41" s="380">
        <v>16</v>
      </c>
      <c r="Z41" s="380"/>
      <c r="AA41" s="380">
        <v>16</v>
      </c>
      <c r="AB41" s="380">
        <v>23</v>
      </c>
      <c r="AC41" s="380">
        <v>5</v>
      </c>
      <c r="AD41" s="381">
        <v>30</v>
      </c>
      <c r="AE41" s="285"/>
      <c r="AF41" s="286"/>
      <c r="AG41" s="286"/>
      <c r="AH41" s="286"/>
      <c r="AI41" s="286"/>
      <c r="AJ41" s="286"/>
      <c r="AK41" s="287"/>
      <c r="AL41" s="288"/>
      <c r="AM41" s="286"/>
      <c r="AN41" s="286"/>
      <c r="AO41" s="286"/>
      <c r="AP41" s="289"/>
      <c r="AQ41" s="286"/>
      <c r="AR41" s="290"/>
      <c r="AS41" s="285"/>
      <c r="AT41" s="286"/>
      <c r="AU41" s="286"/>
      <c r="AV41" s="286"/>
      <c r="AW41" s="286"/>
      <c r="AX41" s="286"/>
      <c r="AY41" s="287"/>
      <c r="AZ41" s="418"/>
      <c r="BA41" s="380"/>
      <c r="BB41" s="380"/>
      <c r="BC41" s="380"/>
      <c r="BD41" s="380"/>
      <c r="BE41" s="380"/>
      <c r="BF41" s="20"/>
      <c r="BG41" s="383"/>
      <c r="BH41" s="380"/>
      <c r="BI41" s="380"/>
      <c r="BJ41" s="380"/>
      <c r="BK41" s="380"/>
      <c r="BL41" s="380"/>
      <c r="BM41" s="381"/>
      <c r="BN41" s="418"/>
      <c r="BO41" s="380"/>
      <c r="BP41" s="380"/>
      <c r="BQ41" s="380"/>
      <c r="BR41" s="380"/>
      <c r="BS41" s="380"/>
      <c r="BT41" s="20"/>
      <c r="BU41" s="382" t="s">
        <v>142</v>
      </c>
      <c r="BV41" s="356"/>
    </row>
    <row r="42" spans="1:73" s="360" customFormat="1" ht="14.25" customHeight="1">
      <c r="A42" s="67">
        <v>27</v>
      </c>
      <c r="B42" s="135" t="s">
        <v>278</v>
      </c>
      <c r="C42" s="395"/>
      <c r="D42" s="429">
        <v>2</v>
      </c>
      <c r="E42" s="139"/>
      <c r="F42" s="139"/>
      <c r="G42" s="142"/>
      <c r="H42" s="358">
        <v>4.5</v>
      </c>
      <c r="I42" s="359">
        <f>H42*30</f>
        <v>135</v>
      </c>
      <c r="J42" s="72">
        <v>0</v>
      </c>
      <c r="K42" s="429">
        <f t="shared" si="8"/>
        <v>0</v>
      </c>
      <c r="L42" s="429">
        <f t="shared" si="8"/>
        <v>0</v>
      </c>
      <c r="M42" s="429">
        <v>0</v>
      </c>
      <c r="N42" s="73">
        <v>135</v>
      </c>
      <c r="O42" s="141"/>
      <c r="P42" s="142"/>
      <c r="Q42" s="143"/>
      <c r="R42" s="139"/>
      <c r="S42" s="139"/>
      <c r="T42" s="139"/>
      <c r="U42" s="139"/>
      <c r="V42" s="139"/>
      <c r="W42" s="142"/>
      <c r="X42" s="141"/>
      <c r="Y42" s="139"/>
      <c r="Z42" s="139"/>
      <c r="AA42" s="139"/>
      <c r="AB42" s="139">
        <v>135</v>
      </c>
      <c r="AC42" s="139"/>
      <c r="AD42" s="142"/>
      <c r="AE42" s="143"/>
      <c r="AF42" s="139"/>
      <c r="AG42" s="139"/>
      <c r="AH42" s="139"/>
      <c r="AI42" s="139"/>
      <c r="AJ42" s="139"/>
      <c r="AK42" s="142"/>
      <c r="AL42" s="141"/>
      <c r="AM42" s="139"/>
      <c r="AN42" s="139"/>
      <c r="AO42" s="139"/>
      <c r="AP42" s="139"/>
      <c r="AQ42" s="139"/>
      <c r="AR42" s="140"/>
      <c r="AS42" s="143"/>
      <c r="AT42" s="139"/>
      <c r="AU42" s="139"/>
      <c r="AV42" s="139"/>
      <c r="AW42" s="139"/>
      <c r="AX42" s="139"/>
      <c r="AY42" s="142"/>
      <c r="AZ42" s="141"/>
      <c r="BA42" s="139"/>
      <c r="BB42" s="139"/>
      <c r="BC42" s="139"/>
      <c r="BD42" s="139"/>
      <c r="BE42" s="139"/>
      <c r="BF42" s="140"/>
      <c r="BG42" s="143"/>
      <c r="BH42" s="139"/>
      <c r="BI42" s="139"/>
      <c r="BJ42" s="139"/>
      <c r="BK42" s="139"/>
      <c r="BL42" s="139"/>
      <c r="BM42" s="142"/>
      <c r="BN42" s="141"/>
      <c r="BO42" s="139"/>
      <c r="BP42" s="139"/>
      <c r="BQ42" s="139"/>
      <c r="BR42" s="139"/>
      <c r="BS42" s="139"/>
      <c r="BT42" s="140"/>
      <c r="BU42" s="433" t="s">
        <v>172</v>
      </c>
    </row>
    <row r="43" spans="1:73" s="292" customFormat="1" ht="11.25">
      <c r="A43" s="390">
        <v>28</v>
      </c>
      <c r="B43" s="135" t="s">
        <v>158</v>
      </c>
      <c r="C43" s="395"/>
      <c r="D43" s="380">
        <v>4</v>
      </c>
      <c r="E43" s="139"/>
      <c r="F43" s="139"/>
      <c r="G43" s="142"/>
      <c r="H43" s="358">
        <v>4.5</v>
      </c>
      <c r="I43" s="359">
        <f>H43*30</f>
        <v>135</v>
      </c>
      <c r="J43" s="72">
        <f t="shared" si="8"/>
        <v>72</v>
      </c>
      <c r="K43" s="429">
        <f t="shared" si="8"/>
        <v>0</v>
      </c>
      <c r="L43" s="429">
        <f t="shared" si="8"/>
        <v>0</v>
      </c>
      <c r="M43" s="429">
        <f t="shared" si="8"/>
        <v>72</v>
      </c>
      <c r="N43" s="73">
        <f t="shared" si="9"/>
        <v>63</v>
      </c>
      <c r="O43" s="141"/>
      <c r="P43" s="142"/>
      <c r="Q43" s="143"/>
      <c r="R43" s="139"/>
      <c r="S43" s="139"/>
      <c r="T43" s="139"/>
      <c r="U43" s="139"/>
      <c r="V43" s="139"/>
      <c r="W43" s="142"/>
      <c r="X43" s="291"/>
      <c r="Y43" s="139"/>
      <c r="Z43" s="139"/>
      <c r="AA43" s="139"/>
      <c r="AB43" s="139"/>
      <c r="AC43" s="139"/>
      <c r="AD43" s="142"/>
      <c r="AE43" s="143"/>
      <c r="AF43" s="139"/>
      <c r="AG43" s="139"/>
      <c r="AH43" s="139"/>
      <c r="AI43" s="139"/>
      <c r="AJ43" s="139"/>
      <c r="AK43" s="142"/>
      <c r="AL43" s="141">
        <v>72</v>
      </c>
      <c r="AM43" s="139"/>
      <c r="AN43" s="139"/>
      <c r="AO43" s="139">
        <v>72</v>
      </c>
      <c r="AP43" s="139">
        <v>63</v>
      </c>
      <c r="AQ43" s="139"/>
      <c r="AR43" s="140"/>
      <c r="AS43" s="143"/>
      <c r="AT43" s="139"/>
      <c r="AU43" s="139"/>
      <c r="AV43" s="139"/>
      <c r="AW43" s="139"/>
      <c r="AX43" s="139"/>
      <c r="AY43" s="142"/>
      <c r="AZ43" s="141"/>
      <c r="BA43" s="139"/>
      <c r="BB43" s="139"/>
      <c r="BC43" s="139"/>
      <c r="BD43" s="139"/>
      <c r="BE43" s="139"/>
      <c r="BF43" s="140"/>
      <c r="BG43" s="143"/>
      <c r="BH43" s="139"/>
      <c r="BI43" s="139"/>
      <c r="BJ43" s="139"/>
      <c r="BK43" s="139"/>
      <c r="BL43" s="139"/>
      <c r="BM43" s="142"/>
      <c r="BN43" s="141"/>
      <c r="BO43" s="139"/>
      <c r="BP43" s="139"/>
      <c r="BQ43" s="139"/>
      <c r="BR43" s="139"/>
      <c r="BS43" s="139"/>
      <c r="BT43" s="140"/>
      <c r="BU43" s="433" t="s">
        <v>249</v>
      </c>
    </row>
    <row r="44" spans="1:73" s="292" customFormat="1" ht="15" customHeight="1">
      <c r="A44" s="67">
        <v>29</v>
      </c>
      <c r="B44" s="135" t="s">
        <v>159</v>
      </c>
      <c r="C44" s="395"/>
      <c r="D44" s="387">
        <v>6</v>
      </c>
      <c r="E44" s="76"/>
      <c r="F44" s="429"/>
      <c r="G44" s="434"/>
      <c r="H44" s="358">
        <v>4.5</v>
      </c>
      <c r="I44" s="359">
        <f>H44*30</f>
        <v>135</v>
      </c>
      <c r="J44" s="72">
        <f t="shared" si="8"/>
        <v>72</v>
      </c>
      <c r="K44" s="429">
        <f t="shared" si="8"/>
        <v>0</v>
      </c>
      <c r="L44" s="429">
        <f t="shared" si="8"/>
        <v>0</v>
      </c>
      <c r="M44" s="429">
        <f t="shared" si="8"/>
        <v>72</v>
      </c>
      <c r="N44" s="73">
        <f t="shared" si="9"/>
        <v>63</v>
      </c>
      <c r="O44" s="74"/>
      <c r="P44" s="70"/>
      <c r="Q44" s="72"/>
      <c r="R44" s="429"/>
      <c r="S44" s="429"/>
      <c r="T44" s="429"/>
      <c r="U44" s="429"/>
      <c r="V44" s="429"/>
      <c r="W44" s="70"/>
      <c r="X44" s="291"/>
      <c r="Y44" s="429"/>
      <c r="Z44" s="429"/>
      <c r="AA44" s="429"/>
      <c r="AB44" s="429"/>
      <c r="AC44" s="429"/>
      <c r="AD44" s="70"/>
      <c r="AE44" s="72"/>
      <c r="AF44" s="429"/>
      <c r="AG44" s="429"/>
      <c r="AH44" s="429"/>
      <c r="AI44" s="429"/>
      <c r="AJ44" s="429"/>
      <c r="AK44" s="70"/>
      <c r="AL44" s="76"/>
      <c r="AM44" s="429"/>
      <c r="AN44" s="429"/>
      <c r="AO44" s="429"/>
      <c r="AP44" s="429"/>
      <c r="AQ44" s="429"/>
      <c r="AR44" s="75"/>
      <c r="AS44" s="72"/>
      <c r="AT44" s="429"/>
      <c r="AU44" s="429"/>
      <c r="AV44" s="429"/>
      <c r="AW44" s="429"/>
      <c r="AX44" s="429"/>
      <c r="AY44" s="70"/>
      <c r="AZ44" s="76">
        <v>72</v>
      </c>
      <c r="BA44" s="429"/>
      <c r="BB44" s="429"/>
      <c r="BC44" s="429">
        <v>72</v>
      </c>
      <c r="BD44" s="429">
        <v>63</v>
      </c>
      <c r="BE44" s="429"/>
      <c r="BF44" s="75"/>
      <c r="BG44" s="72"/>
      <c r="BH44" s="429"/>
      <c r="BI44" s="429"/>
      <c r="BJ44" s="429"/>
      <c r="BK44" s="429"/>
      <c r="BL44" s="429"/>
      <c r="BM44" s="70"/>
      <c r="BN44" s="76"/>
      <c r="BO44" s="429"/>
      <c r="BP44" s="429"/>
      <c r="BQ44" s="429"/>
      <c r="BR44" s="429"/>
      <c r="BS44" s="429"/>
      <c r="BT44" s="75"/>
      <c r="BU44" s="433" t="s">
        <v>142</v>
      </c>
    </row>
    <row r="45" spans="1:73" s="292" customFormat="1" ht="15" customHeight="1">
      <c r="A45" s="390">
        <v>30</v>
      </c>
      <c r="B45" s="149" t="s">
        <v>160</v>
      </c>
      <c r="C45" s="72"/>
      <c r="D45" s="429">
        <v>8</v>
      </c>
      <c r="E45" s="76"/>
      <c r="F45" s="429"/>
      <c r="G45" s="70"/>
      <c r="H45" s="137">
        <v>3</v>
      </c>
      <c r="I45" s="140">
        <v>90</v>
      </c>
      <c r="J45" s="72">
        <f t="shared" si="8"/>
        <v>0</v>
      </c>
      <c r="K45" s="429">
        <f t="shared" si="8"/>
        <v>0</v>
      </c>
      <c r="L45" s="429">
        <f t="shared" si="8"/>
        <v>0</v>
      </c>
      <c r="M45" s="429">
        <f t="shared" si="8"/>
        <v>0</v>
      </c>
      <c r="N45" s="73">
        <f t="shared" si="9"/>
        <v>90</v>
      </c>
      <c r="O45" s="74"/>
      <c r="P45" s="70"/>
      <c r="Q45" s="72"/>
      <c r="R45" s="429"/>
      <c r="S45" s="429"/>
      <c r="T45" s="429"/>
      <c r="U45" s="429"/>
      <c r="V45" s="429"/>
      <c r="W45" s="70"/>
      <c r="X45" s="291"/>
      <c r="Y45" s="429"/>
      <c r="Z45" s="429"/>
      <c r="AA45" s="429"/>
      <c r="AB45" s="429"/>
      <c r="AC45" s="429"/>
      <c r="AD45" s="70"/>
      <c r="AE45" s="72"/>
      <c r="AF45" s="429"/>
      <c r="AG45" s="429"/>
      <c r="AH45" s="429"/>
      <c r="AI45" s="429"/>
      <c r="AJ45" s="429"/>
      <c r="AK45" s="70"/>
      <c r="AL45" s="76"/>
      <c r="AM45" s="429"/>
      <c r="AN45" s="429"/>
      <c r="AO45" s="429"/>
      <c r="AP45" s="429"/>
      <c r="AQ45" s="429"/>
      <c r="AR45" s="75"/>
      <c r="AS45" s="72"/>
      <c r="AT45" s="429"/>
      <c r="AU45" s="429"/>
      <c r="AV45" s="429"/>
      <c r="AW45" s="429"/>
      <c r="AX45" s="429"/>
      <c r="AY45" s="70"/>
      <c r="AZ45" s="76"/>
      <c r="BA45" s="429"/>
      <c r="BB45" s="429"/>
      <c r="BC45" s="429"/>
      <c r="BD45" s="429"/>
      <c r="BE45" s="429"/>
      <c r="BF45" s="75"/>
      <c r="BG45" s="72"/>
      <c r="BH45" s="429"/>
      <c r="BI45" s="429"/>
      <c r="BJ45" s="429"/>
      <c r="BK45" s="429"/>
      <c r="BL45" s="429"/>
      <c r="BM45" s="70"/>
      <c r="BN45" s="76"/>
      <c r="BO45" s="429"/>
      <c r="BP45" s="429"/>
      <c r="BQ45" s="429"/>
      <c r="BR45" s="429">
        <v>90</v>
      </c>
      <c r="BS45" s="429"/>
      <c r="BT45" s="75"/>
      <c r="BU45" s="433" t="s">
        <v>142</v>
      </c>
    </row>
    <row r="46" spans="1:73" s="292" customFormat="1" ht="14.25" customHeight="1" thickBot="1">
      <c r="A46" s="67">
        <v>31</v>
      </c>
      <c r="B46" s="149" t="s">
        <v>161</v>
      </c>
      <c r="C46" s="418"/>
      <c r="D46" s="380"/>
      <c r="E46" s="387"/>
      <c r="F46" s="387"/>
      <c r="G46" s="406"/>
      <c r="H46" s="411">
        <v>6</v>
      </c>
      <c r="I46" s="412">
        <f>H46*30</f>
        <v>180</v>
      </c>
      <c r="J46" s="81">
        <f t="shared" si="8"/>
        <v>0</v>
      </c>
      <c r="K46" s="82">
        <f t="shared" si="8"/>
        <v>0</v>
      </c>
      <c r="L46" s="82">
        <f t="shared" si="8"/>
        <v>0</v>
      </c>
      <c r="M46" s="82">
        <f t="shared" si="8"/>
        <v>0</v>
      </c>
      <c r="N46" s="83">
        <f t="shared" si="9"/>
        <v>180</v>
      </c>
      <c r="O46" s="410"/>
      <c r="P46" s="406"/>
      <c r="Q46" s="395"/>
      <c r="R46" s="387"/>
      <c r="S46" s="387"/>
      <c r="T46" s="387"/>
      <c r="U46" s="387"/>
      <c r="V46" s="387"/>
      <c r="W46" s="406"/>
      <c r="X46" s="293"/>
      <c r="Y46" s="387"/>
      <c r="Z46" s="387"/>
      <c r="AA46" s="387"/>
      <c r="AB46" s="387"/>
      <c r="AC46" s="387"/>
      <c r="AD46" s="406"/>
      <c r="AE46" s="395"/>
      <c r="AF46" s="387"/>
      <c r="AG46" s="387"/>
      <c r="AH46" s="387"/>
      <c r="AI46" s="387"/>
      <c r="AJ46" s="387"/>
      <c r="AK46" s="406"/>
      <c r="AL46" s="417"/>
      <c r="AM46" s="387"/>
      <c r="AN46" s="387"/>
      <c r="AO46" s="387"/>
      <c r="AP46" s="387"/>
      <c r="AQ46" s="387"/>
      <c r="AR46" s="415"/>
      <c r="AS46" s="395"/>
      <c r="AT46" s="387"/>
      <c r="AU46" s="387"/>
      <c r="AV46" s="387"/>
      <c r="AW46" s="387"/>
      <c r="AX46" s="387"/>
      <c r="AY46" s="406"/>
      <c r="AZ46" s="417"/>
      <c r="BA46" s="387"/>
      <c r="BB46" s="387"/>
      <c r="BC46" s="387"/>
      <c r="BD46" s="387"/>
      <c r="BE46" s="387"/>
      <c r="BF46" s="415"/>
      <c r="BG46" s="395"/>
      <c r="BH46" s="387"/>
      <c r="BI46" s="387"/>
      <c r="BJ46" s="387"/>
      <c r="BK46" s="387"/>
      <c r="BL46" s="387"/>
      <c r="BM46" s="406"/>
      <c r="BN46" s="417"/>
      <c r="BO46" s="387"/>
      <c r="BP46" s="387"/>
      <c r="BQ46" s="387"/>
      <c r="BR46" s="387">
        <v>180</v>
      </c>
      <c r="BS46" s="387"/>
      <c r="BT46" s="415"/>
      <c r="BU46" s="118" t="s">
        <v>142</v>
      </c>
    </row>
    <row r="47" spans="1:74" s="169" customFormat="1" ht="12.75" customHeight="1" thickBot="1">
      <c r="A47" s="702" t="s">
        <v>93</v>
      </c>
      <c r="B47" s="703"/>
      <c r="C47" s="156">
        <v>13</v>
      </c>
      <c r="D47" s="157">
        <v>13</v>
      </c>
      <c r="E47" s="157">
        <v>2</v>
      </c>
      <c r="F47" s="157">
        <v>3</v>
      </c>
      <c r="G47" s="158">
        <v>10</v>
      </c>
      <c r="H47" s="159">
        <f aca="true" t="shared" si="10" ref="H47:AM47">SUM(H27:H46)</f>
        <v>117</v>
      </c>
      <c r="I47" s="160">
        <f t="shared" si="10"/>
        <v>3525</v>
      </c>
      <c r="J47" s="161">
        <f t="shared" si="10"/>
        <v>1192</v>
      </c>
      <c r="K47" s="162">
        <f t="shared" si="10"/>
        <v>448</v>
      </c>
      <c r="L47" s="162">
        <f t="shared" si="10"/>
        <v>208</v>
      </c>
      <c r="M47" s="162">
        <f t="shared" si="10"/>
        <v>536</v>
      </c>
      <c r="N47" s="162">
        <f t="shared" si="10"/>
        <v>2318</v>
      </c>
      <c r="O47" s="163">
        <f t="shared" si="10"/>
        <v>200</v>
      </c>
      <c r="P47" s="160">
        <f t="shared" si="10"/>
        <v>390</v>
      </c>
      <c r="Q47" s="164">
        <f t="shared" si="10"/>
        <v>112</v>
      </c>
      <c r="R47" s="89">
        <f t="shared" si="10"/>
        <v>32</v>
      </c>
      <c r="S47" s="89">
        <f t="shared" si="10"/>
        <v>16</v>
      </c>
      <c r="T47" s="89">
        <f t="shared" si="10"/>
        <v>64</v>
      </c>
      <c r="U47" s="89">
        <f t="shared" si="10"/>
        <v>218</v>
      </c>
      <c r="V47" s="89">
        <f t="shared" si="10"/>
        <v>0</v>
      </c>
      <c r="W47" s="96">
        <f t="shared" si="10"/>
        <v>30</v>
      </c>
      <c r="X47" s="165">
        <f t="shared" si="10"/>
        <v>160</v>
      </c>
      <c r="Y47" s="166">
        <f t="shared" si="10"/>
        <v>80</v>
      </c>
      <c r="Z47" s="166">
        <f t="shared" si="10"/>
        <v>16</v>
      </c>
      <c r="AA47" s="166">
        <f t="shared" si="10"/>
        <v>64</v>
      </c>
      <c r="AB47" s="166">
        <f t="shared" si="10"/>
        <v>315</v>
      </c>
      <c r="AC47" s="166">
        <f t="shared" si="10"/>
        <v>5</v>
      </c>
      <c r="AD47" s="160">
        <f t="shared" si="10"/>
        <v>60</v>
      </c>
      <c r="AE47" s="164">
        <f t="shared" si="10"/>
        <v>160</v>
      </c>
      <c r="AF47" s="89">
        <f t="shared" si="10"/>
        <v>64</v>
      </c>
      <c r="AG47" s="89">
        <f t="shared" si="10"/>
        <v>48</v>
      </c>
      <c r="AH47" s="89">
        <f t="shared" si="10"/>
        <v>48</v>
      </c>
      <c r="AI47" s="89">
        <f t="shared" si="10"/>
        <v>185</v>
      </c>
      <c r="AJ47" s="89">
        <f t="shared" si="10"/>
        <v>15</v>
      </c>
      <c r="AK47" s="96">
        <f t="shared" si="10"/>
        <v>60</v>
      </c>
      <c r="AL47" s="165">
        <f t="shared" si="10"/>
        <v>296</v>
      </c>
      <c r="AM47" s="166">
        <f t="shared" si="10"/>
        <v>96</v>
      </c>
      <c r="AN47" s="166">
        <f aca="true" t="shared" si="11" ref="AN47:BS47">SUM(AN27:AN46)</f>
        <v>48</v>
      </c>
      <c r="AO47" s="166">
        <f t="shared" si="11"/>
        <v>152</v>
      </c>
      <c r="AP47" s="166">
        <f t="shared" si="11"/>
        <v>264</v>
      </c>
      <c r="AQ47" s="166">
        <f t="shared" si="11"/>
        <v>40</v>
      </c>
      <c r="AR47" s="166">
        <f t="shared" si="11"/>
        <v>90</v>
      </c>
      <c r="AS47" s="164">
        <f t="shared" si="11"/>
        <v>112</v>
      </c>
      <c r="AT47" s="89">
        <f t="shared" si="11"/>
        <v>48</v>
      </c>
      <c r="AU47" s="89">
        <f t="shared" si="11"/>
        <v>16</v>
      </c>
      <c r="AV47" s="89">
        <f t="shared" si="11"/>
        <v>48</v>
      </c>
      <c r="AW47" s="89">
        <f t="shared" si="11"/>
        <v>108</v>
      </c>
      <c r="AX47" s="89">
        <f t="shared" si="11"/>
        <v>35</v>
      </c>
      <c r="AY47" s="96">
        <f t="shared" si="11"/>
        <v>60</v>
      </c>
      <c r="AZ47" s="165">
        <f t="shared" si="11"/>
        <v>120</v>
      </c>
      <c r="BA47" s="166">
        <f t="shared" si="11"/>
        <v>16</v>
      </c>
      <c r="BB47" s="166">
        <f t="shared" si="11"/>
        <v>16</v>
      </c>
      <c r="BC47" s="166">
        <f t="shared" si="11"/>
        <v>88</v>
      </c>
      <c r="BD47" s="166">
        <f t="shared" si="11"/>
        <v>114</v>
      </c>
      <c r="BE47" s="166">
        <f t="shared" si="11"/>
        <v>5</v>
      </c>
      <c r="BF47" s="166">
        <f t="shared" si="11"/>
        <v>0</v>
      </c>
      <c r="BG47" s="164">
        <f t="shared" si="11"/>
        <v>160</v>
      </c>
      <c r="BH47" s="89">
        <f t="shared" si="11"/>
        <v>80</v>
      </c>
      <c r="BI47" s="89">
        <f t="shared" si="11"/>
        <v>32</v>
      </c>
      <c r="BJ47" s="89">
        <f t="shared" si="11"/>
        <v>48</v>
      </c>
      <c r="BK47" s="89">
        <f t="shared" si="11"/>
        <v>121</v>
      </c>
      <c r="BL47" s="89">
        <f t="shared" si="11"/>
        <v>40</v>
      </c>
      <c r="BM47" s="96">
        <f t="shared" si="11"/>
        <v>30</v>
      </c>
      <c r="BN47" s="165">
        <f t="shared" si="11"/>
        <v>72</v>
      </c>
      <c r="BO47" s="166">
        <f t="shared" si="11"/>
        <v>32</v>
      </c>
      <c r="BP47" s="166">
        <f t="shared" si="11"/>
        <v>16</v>
      </c>
      <c r="BQ47" s="166">
        <f t="shared" si="11"/>
        <v>24</v>
      </c>
      <c r="BR47" s="166">
        <f t="shared" si="11"/>
        <v>403</v>
      </c>
      <c r="BS47" s="166">
        <f t="shared" si="11"/>
        <v>60</v>
      </c>
      <c r="BT47" s="166">
        <f>SUM(BT27:BT46)</f>
        <v>60</v>
      </c>
      <c r="BU47" s="167"/>
      <c r="BV47" s="168"/>
    </row>
    <row r="48" spans="1:74" s="172" customFormat="1" ht="12.75" customHeight="1" thickBot="1">
      <c r="A48" s="556" t="s">
        <v>176</v>
      </c>
      <c r="B48" s="557"/>
      <c r="C48" s="50">
        <f>C25+C47+C16</f>
        <v>23</v>
      </c>
      <c r="D48" s="49">
        <f>D25+D47+D16</f>
        <v>22</v>
      </c>
      <c r="E48" s="49">
        <f>E25+E47+E16</f>
        <v>2</v>
      </c>
      <c r="F48" s="49">
        <f>F25+F47+F16</f>
        <v>3</v>
      </c>
      <c r="G48" s="54">
        <f>G25+G47+G16</f>
        <v>13</v>
      </c>
      <c r="H48" s="170">
        <f aca="true" t="shared" si="12" ref="H48:AM48">H47+H25+H16</f>
        <v>165</v>
      </c>
      <c r="I48" s="96">
        <f t="shared" si="12"/>
        <v>4965</v>
      </c>
      <c r="J48" s="93">
        <f t="shared" si="12"/>
        <v>1896</v>
      </c>
      <c r="K48" s="95">
        <f t="shared" si="12"/>
        <v>720</v>
      </c>
      <c r="L48" s="95">
        <f t="shared" si="12"/>
        <v>304</v>
      </c>
      <c r="M48" s="95">
        <f t="shared" si="12"/>
        <v>1000</v>
      </c>
      <c r="N48" s="89">
        <f t="shared" si="12"/>
        <v>3182</v>
      </c>
      <c r="O48" s="94">
        <f t="shared" si="12"/>
        <v>215</v>
      </c>
      <c r="P48" s="96">
        <f t="shared" si="12"/>
        <v>690</v>
      </c>
      <c r="Q48" s="94">
        <f t="shared" si="12"/>
        <v>384</v>
      </c>
      <c r="R48" s="95">
        <f t="shared" si="12"/>
        <v>112</v>
      </c>
      <c r="S48" s="95">
        <f t="shared" si="12"/>
        <v>80</v>
      </c>
      <c r="T48" s="95">
        <f t="shared" si="12"/>
        <v>192</v>
      </c>
      <c r="U48" s="95">
        <f t="shared" si="12"/>
        <v>410</v>
      </c>
      <c r="V48" s="95">
        <f t="shared" si="12"/>
        <v>5</v>
      </c>
      <c r="W48" s="96">
        <f t="shared" si="12"/>
        <v>120</v>
      </c>
      <c r="X48" s="93">
        <f t="shared" si="12"/>
        <v>400</v>
      </c>
      <c r="Y48" s="95">
        <f t="shared" si="12"/>
        <v>176</v>
      </c>
      <c r="Z48" s="95">
        <f t="shared" si="12"/>
        <v>32</v>
      </c>
      <c r="AA48" s="95">
        <f t="shared" si="12"/>
        <v>192</v>
      </c>
      <c r="AB48" s="95">
        <f t="shared" si="12"/>
        <v>444</v>
      </c>
      <c r="AC48" s="95">
        <f t="shared" si="12"/>
        <v>15</v>
      </c>
      <c r="AD48" s="96">
        <f t="shared" si="12"/>
        <v>150</v>
      </c>
      <c r="AE48" s="94">
        <f t="shared" si="12"/>
        <v>400</v>
      </c>
      <c r="AF48" s="95">
        <f t="shared" si="12"/>
        <v>144</v>
      </c>
      <c r="AG48" s="95">
        <f t="shared" si="12"/>
        <v>64</v>
      </c>
      <c r="AH48" s="95">
        <f t="shared" si="12"/>
        <v>192</v>
      </c>
      <c r="AI48" s="95">
        <f t="shared" si="12"/>
        <v>369</v>
      </c>
      <c r="AJ48" s="95">
        <f t="shared" si="12"/>
        <v>15</v>
      </c>
      <c r="AK48" s="96">
        <f t="shared" si="12"/>
        <v>150</v>
      </c>
      <c r="AL48" s="93">
        <f t="shared" si="12"/>
        <v>376</v>
      </c>
      <c r="AM48" s="95">
        <f t="shared" si="12"/>
        <v>112</v>
      </c>
      <c r="AN48" s="95">
        <f aca="true" t="shared" si="13" ref="AN48:BS48">AN47+AN25+AN16</f>
        <v>48</v>
      </c>
      <c r="AO48" s="95">
        <f t="shared" si="13"/>
        <v>216</v>
      </c>
      <c r="AP48" s="95">
        <f t="shared" si="13"/>
        <v>308</v>
      </c>
      <c r="AQ48" s="95">
        <f t="shared" si="13"/>
        <v>40</v>
      </c>
      <c r="AR48" s="89">
        <f t="shared" si="13"/>
        <v>120</v>
      </c>
      <c r="AS48" s="94">
        <f t="shared" si="13"/>
        <v>112</v>
      </c>
      <c r="AT48" s="95">
        <f t="shared" si="13"/>
        <v>48</v>
      </c>
      <c r="AU48" s="95">
        <f t="shared" si="13"/>
        <v>16</v>
      </c>
      <c r="AV48" s="95">
        <f t="shared" si="13"/>
        <v>48</v>
      </c>
      <c r="AW48" s="95">
        <f t="shared" si="13"/>
        <v>108</v>
      </c>
      <c r="AX48" s="95">
        <f t="shared" si="13"/>
        <v>35</v>
      </c>
      <c r="AY48" s="96">
        <f t="shared" si="13"/>
        <v>60</v>
      </c>
      <c r="AZ48" s="93">
        <f t="shared" si="13"/>
        <v>120</v>
      </c>
      <c r="BA48" s="95">
        <f t="shared" si="13"/>
        <v>16</v>
      </c>
      <c r="BB48" s="95">
        <f t="shared" si="13"/>
        <v>16</v>
      </c>
      <c r="BC48" s="95">
        <f t="shared" si="13"/>
        <v>88</v>
      </c>
      <c r="BD48" s="95">
        <f t="shared" si="13"/>
        <v>114</v>
      </c>
      <c r="BE48" s="95">
        <f t="shared" si="13"/>
        <v>5</v>
      </c>
      <c r="BF48" s="89">
        <f t="shared" si="13"/>
        <v>0</v>
      </c>
      <c r="BG48" s="94">
        <f t="shared" si="13"/>
        <v>160</v>
      </c>
      <c r="BH48" s="95">
        <f t="shared" si="13"/>
        <v>80</v>
      </c>
      <c r="BI48" s="95">
        <f t="shared" si="13"/>
        <v>32</v>
      </c>
      <c r="BJ48" s="95">
        <f t="shared" si="13"/>
        <v>48</v>
      </c>
      <c r="BK48" s="95">
        <f t="shared" si="13"/>
        <v>121</v>
      </c>
      <c r="BL48" s="95">
        <f t="shared" si="13"/>
        <v>40</v>
      </c>
      <c r="BM48" s="96">
        <f t="shared" si="13"/>
        <v>30</v>
      </c>
      <c r="BN48" s="93">
        <f t="shared" si="13"/>
        <v>72</v>
      </c>
      <c r="BO48" s="95">
        <f t="shared" si="13"/>
        <v>32</v>
      </c>
      <c r="BP48" s="95">
        <f t="shared" si="13"/>
        <v>16</v>
      </c>
      <c r="BQ48" s="95">
        <f t="shared" si="13"/>
        <v>24</v>
      </c>
      <c r="BR48" s="95">
        <f t="shared" si="13"/>
        <v>403</v>
      </c>
      <c r="BS48" s="95">
        <f t="shared" si="13"/>
        <v>60</v>
      </c>
      <c r="BT48" s="89">
        <f>BT47+BT25+BT16</f>
        <v>60</v>
      </c>
      <c r="BU48" s="97"/>
      <c r="BV48" s="171"/>
    </row>
    <row r="49" spans="1:73" ht="14.25" customHeight="1" thickBot="1">
      <c r="A49" s="542" t="s">
        <v>214</v>
      </c>
      <c r="B49" s="543"/>
      <c r="C49" s="543" t="e">
        <f>C16+C25+#REF!+#REF!+#REF!+#REF!</f>
        <v>#REF!</v>
      </c>
      <c r="D49" s="543" t="e">
        <f>D16+D25+#REF!+#REF!+#REF!+#REF!</f>
        <v>#REF!</v>
      </c>
      <c r="E49" s="543" t="e">
        <f>E16+E25+#REF!+#REF!+#REF!+#REF!</f>
        <v>#REF!</v>
      </c>
      <c r="F49" s="543" t="e">
        <f>F16+F25+#REF!+#REF!+#REF!+#REF!</f>
        <v>#REF!</v>
      </c>
      <c r="G49" s="543" t="e">
        <f>G16+G25+#REF!+#REF!+#REF!+#REF!</f>
        <v>#REF!</v>
      </c>
      <c r="H49" s="543" t="e">
        <f>H16+H25+#REF!+#REF!+#REF!+#REF!</f>
        <v>#REF!</v>
      </c>
      <c r="I49" s="543" t="e">
        <f>I16+I25+#REF!+#REF!+#REF!+#REF!</f>
        <v>#REF!</v>
      </c>
      <c r="J49" s="543"/>
      <c r="K49" s="543" t="e">
        <f>K16+K25+#REF!+#REF!+#REF!+#REF!</f>
        <v>#REF!</v>
      </c>
      <c r="L49" s="543" t="e">
        <f>L16+L25+#REF!+#REF!+#REF!+#REF!</f>
        <v>#REF!</v>
      </c>
      <c r="M49" s="543" t="e">
        <f>M16+M25+#REF!+#REF!+#REF!+#REF!</f>
        <v>#REF!</v>
      </c>
      <c r="N49" s="543" t="e">
        <f>N16+N25+#REF!+#REF!+#REF!+#REF!</f>
        <v>#REF!</v>
      </c>
      <c r="O49" s="543" t="e">
        <f>O16+O25+#REF!+#REF!+#REF!+#REF!</f>
        <v>#REF!</v>
      </c>
      <c r="P49" s="543" t="e">
        <f>P16+P25+#REF!+#REF!+#REF!+#REF!</f>
        <v>#REF!</v>
      </c>
      <c r="Q49" s="543" t="e">
        <f>Q16+Q25+#REF!+#REF!+#REF!+#REF!</f>
        <v>#REF!</v>
      </c>
      <c r="R49" s="543" t="e">
        <f>R16+R25+#REF!+#REF!+#REF!+#REF!</f>
        <v>#REF!</v>
      </c>
      <c r="S49" s="543" t="e">
        <f>S16+S25+#REF!+#REF!+#REF!+#REF!</f>
        <v>#REF!</v>
      </c>
      <c r="T49" s="543" t="e">
        <f>T16+T25+#REF!+#REF!+#REF!+#REF!</f>
        <v>#REF!</v>
      </c>
      <c r="U49" s="543" t="e">
        <f>U16+U25+#REF!+#REF!+#REF!+#REF!</f>
        <v>#REF!</v>
      </c>
      <c r="V49" s="543" t="e">
        <f>V16+V25+#REF!+#REF!+#REF!+#REF!</f>
        <v>#REF!</v>
      </c>
      <c r="W49" s="543" t="e">
        <f>W16+W25+#REF!+#REF!+#REF!+#REF!</f>
        <v>#REF!</v>
      </c>
      <c r="X49" s="543" t="e">
        <f>X16+X25+#REF!+#REF!+#REF!+#REF!</f>
        <v>#REF!</v>
      </c>
      <c r="Y49" s="543" t="e">
        <f>Y16+Y25+#REF!+#REF!+#REF!+#REF!</f>
        <v>#REF!</v>
      </c>
      <c r="Z49" s="543" t="e">
        <f>Z16+Z25+#REF!+#REF!+#REF!+#REF!</f>
        <v>#REF!</v>
      </c>
      <c r="AA49" s="543" t="e">
        <f>AA16+AA25+#REF!+#REF!+#REF!+#REF!</f>
        <v>#REF!</v>
      </c>
      <c r="AB49" s="543" t="e">
        <f>AB16+AB25+#REF!+#REF!+#REF!+#REF!</f>
        <v>#REF!</v>
      </c>
      <c r="AC49" s="543" t="e">
        <f>AC16+AC25+#REF!+#REF!+#REF!+#REF!</f>
        <v>#REF!</v>
      </c>
      <c r="AD49" s="543" t="e">
        <f>AD16+AD25+#REF!+#REF!+#REF!+#REF!</f>
        <v>#REF!</v>
      </c>
      <c r="AE49" s="543" t="e">
        <f>AE16+AE25+#REF!+#REF!+#REF!+#REF!</f>
        <v>#REF!</v>
      </c>
      <c r="AF49" s="543" t="e">
        <f>AF16+AF25+#REF!+#REF!+#REF!+#REF!</f>
        <v>#REF!</v>
      </c>
      <c r="AG49" s="543" t="e">
        <f>AG16+AG25+#REF!+#REF!+#REF!+#REF!</f>
        <v>#REF!</v>
      </c>
      <c r="AH49" s="543" t="e">
        <f>AH16+AH25+#REF!+#REF!+#REF!+#REF!</f>
        <v>#REF!</v>
      </c>
      <c r="AI49" s="543" t="e">
        <f>AI16+AI25+#REF!+#REF!+#REF!+#REF!</f>
        <v>#REF!</v>
      </c>
      <c r="AJ49" s="543" t="e">
        <f>AJ16+AJ25+#REF!+#REF!+#REF!+#REF!</f>
        <v>#REF!</v>
      </c>
      <c r="AK49" s="543" t="e">
        <f>AK16+AK25+#REF!+#REF!+#REF!+#REF!</f>
        <v>#REF!</v>
      </c>
      <c r="AL49" s="543" t="e">
        <f>AL16+AL25+#REF!+#REF!+#REF!+#REF!</f>
        <v>#REF!</v>
      </c>
      <c r="AM49" s="543" t="e">
        <f>AM16+AM25+#REF!+#REF!+#REF!+#REF!</f>
        <v>#REF!</v>
      </c>
      <c r="AN49" s="543" t="e">
        <f>AN16+AN25+#REF!+#REF!+#REF!+#REF!</f>
        <v>#REF!</v>
      </c>
      <c r="AO49" s="543" t="e">
        <f>AO16+AO25+#REF!+#REF!+#REF!+#REF!</f>
        <v>#REF!</v>
      </c>
      <c r="AP49" s="543" t="e">
        <f>AP16+AP25+#REF!+#REF!+#REF!+#REF!</f>
        <v>#REF!</v>
      </c>
      <c r="AQ49" s="543" t="e">
        <f>AQ16+AQ25+#REF!+#REF!+#REF!+#REF!</f>
        <v>#REF!</v>
      </c>
      <c r="AR49" s="543" t="e">
        <f>AR16+AR25+#REF!+#REF!+#REF!+#REF!</f>
        <v>#REF!</v>
      </c>
      <c r="AS49" s="543" t="e">
        <f>AS16+AS25+#REF!+#REF!+#REF!+#REF!</f>
        <v>#REF!</v>
      </c>
      <c r="AT49" s="543" t="e">
        <f>AT16+AT25+#REF!+#REF!+#REF!+#REF!</f>
        <v>#REF!</v>
      </c>
      <c r="AU49" s="543" t="e">
        <f>AU16+AU25+#REF!+#REF!+#REF!+#REF!</f>
        <v>#REF!</v>
      </c>
      <c r="AV49" s="543" t="e">
        <f>AV16+AV25+#REF!+#REF!+#REF!+#REF!</f>
        <v>#REF!</v>
      </c>
      <c r="AW49" s="543" t="e">
        <f>AW16+AW25+#REF!+#REF!+#REF!+#REF!</f>
        <v>#REF!</v>
      </c>
      <c r="AX49" s="543" t="e">
        <f>AX16+AX25+#REF!+#REF!+#REF!+#REF!</f>
        <v>#REF!</v>
      </c>
      <c r="AY49" s="543" t="e">
        <f>AY16+AY25+#REF!+#REF!+#REF!+#REF!</f>
        <v>#REF!</v>
      </c>
      <c r="AZ49" s="543" t="e">
        <f>AZ16+AZ25+#REF!+#REF!+#REF!+#REF!</f>
        <v>#REF!</v>
      </c>
      <c r="BA49" s="543" t="e">
        <f>BA16+BA25+#REF!+#REF!+#REF!+#REF!</f>
        <v>#REF!</v>
      </c>
      <c r="BB49" s="543" t="e">
        <f>BB16+BB25+#REF!+#REF!+#REF!+#REF!</f>
        <v>#REF!</v>
      </c>
      <c r="BC49" s="543" t="e">
        <f>BC16+BC25+#REF!+#REF!+#REF!+#REF!</f>
        <v>#REF!</v>
      </c>
      <c r="BD49" s="543" t="e">
        <f>BD16+BD25+#REF!+#REF!+#REF!+#REF!</f>
        <v>#REF!</v>
      </c>
      <c r="BE49" s="543" t="e">
        <f>BE16+BE25+#REF!+#REF!+#REF!+#REF!</f>
        <v>#REF!</v>
      </c>
      <c r="BF49" s="543" t="e">
        <f>BF16+BF25+#REF!+#REF!+#REF!+#REF!</f>
        <v>#REF!</v>
      </c>
      <c r="BG49" s="543" t="e">
        <f>BG16+BG25+#REF!+#REF!+#REF!+#REF!</f>
        <v>#REF!</v>
      </c>
      <c r="BH49" s="543" t="e">
        <f>BH16+BH25+#REF!+#REF!+#REF!+#REF!</f>
        <v>#REF!</v>
      </c>
      <c r="BI49" s="543" t="e">
        <f>BI16+BI25+#REF!+#REF!+#REF!+#REF!</f>
        <v>#REF!</v>
      </c>
      <c r="BJ49" s="543" t="e">
        <f>BJ16+BJ25+#REF!+#REF!+#REF!+#REF!</f>
        <v>#REF!</v>
      </c>
      <c r="BK49" s="543" t="e">
        <f>BK16+BK25+#REF!+#REF!+#REF!+#REF!</f>
        <v>#REF!</v>
      </c>
      <c r="BL49" s="543" t="e">
        <f>BL16+BL25+#REF!+#REF!+#REF!+#REF!</f>
        <v>#REF!</v>
      </c>
      <c r="BM49" s="543" t="e">
        <f>BM16+BM25+#REF!+#REF!+#REF!+#REF!</f>
        <v>#REF!</v>
      </c>
      <c r="BN49" s="543" t="e">
        <f>BN16+BN25+#REF!+#REF!+#REF!+#REF!</f>
        <v>#REF!</v>
      </c>
      <c r="BO49" s="543" t="e">
        <f>BO16+BO25+#REF!+#REF!+#REF!+#REF!</f>
        <v>#REF!</v>
      </c>
      <c r="BP49" s="543" t="e">
        <f>BP16+BP25+#REF!+#REF!+#REF!+#REF!</f>
        <v>#REF!</v>
      </c>
      <c r="BQ49" s="543" t="e">
        <f>BQ16+BQ25+#REF!+#REF!+#REF!+#REF!</f>
        <v>#REF!</v>
      </c>
      <c r="BR49" s="543" t="e">
        <f>BR16+BR25+#REF!+#REF!+#REF!+#REF!</f>
        <v>#REF!</v>
      </c>
      <c r="BS49" s="543" t="e">
        <f>BS16+BS25+#REF!+#REF!+#REF!+#REF!</f>
        <v>#REF!</v>
      </c>
      <c r="BT49" s="543" t="e">
        <f>BT16+BT25+#REF!+#REF!+#REF!+#REF!</f>
        <v>#REF!</v>
      </c>
      <c r="BU49" s="544"/>
    </row>
    <row r="50" spans="1:73" ht="13.5" thickBot="1">
      <c r="A50" s="637" t="s">
        <v>215</v>
      </c>
      <c r="B50" s="638" t="s">
        <v>58</v>
      </c>
      <c r="C50" s="638"/>
      <c r="D50" s="638"/>
      <c r="E50" s="638"/>
      <c r="F50" s="638"/>
      <c r="G50" s="638"/>
      <c r="H50" s="638">
        <v>7.5</v>
      </c>
      <c r="I50" s="638"/>
      <c r="J50" s="638"/>
      <c r="K50" s="638"/>
      <c r="L50" s="638"/>
      <c r="M50" s="638"/>
      <c r="N50" s="638"/>
      <c r="O50" s="638"/>
      <c r="P50" s="638"/>
      <c r="Q50" s="638">
        <f>R50+S50+T50</f>
        <v>0</v>
      </c>
      <c r="R50" s="638"/>
      <c r="S50" s="638"/>
      <c r="T50" s="638"/>
      <c r="U50" s="638"/>
      <c r="V50" s="638"/>
      <c r="W50" s="638"/>
      <c r="X50" s="638">
        <f>Y50+Z50+AA50</f>
        <v>0</v>
      </c>
      <c r="Y50" s="638"/>
      <c r="Z50" s="638"/>
      <c r="AA50" s="638"/>
      <c r="AB50" s="638"/>
      <c r="AC50" s="638"/>
      <c r="AD50" s="638"/>
      <c r="AE50" s="638">
        <f>AF50+AG50+AH50</f>
        <v>0</v>
      </c>
      <c r="AF50" s="638"/>
      <c r="AG50" s="638"/>
      <c r="AH50" s="638"/>
      <c r="AI50" s="638"/>
      <c r="AJ50" s="638"/>
      <c r="AK50" s="638"/>
      <c r="AL50" s="638">
        <f>AM50+AN50+AO50</f>
        <v>0</v>
      </c>
      <c r="AM50" s="638"/>
      <c r="AN50" s="638"/>
      <c r="AO50" s="638"/>
      <c r="AP50" s="638"/>
      <c r="AQ50" s="638"/>
      <c r="AR50" s="638"/>
      <c r="AS50" s="638">
        <f>AT50+AU50+AV50</f>
        <v>0</v>
      </c>
      <c r="AT50" s="638"/>
      <c r="AU50" s="638"/>
      <c r="AV50" s="638"/>
      <c r="AW50" s="638"/>
      <c r="AX50" s="638"/>
      <c r="AY50" s="638"/>
      <c r="AZ50" s="638">
        <f>BA50+BB50+BC50</f>
        <v>0</v>
      </c>
      <c r="BA50" s="638"/>
      <c r="BB50" s="638"/>
      <c r="BC50" s="638"/>
      <c r="BD50" s="638"/>
      <c r="BE50" s="638"/>
      <c r="BF50" s="638"/>
      <c r="BG50" s="638">
        <f>BH50+BI50+BJ50</f>
        <v>0</v>
      </c>
      <c r="BH50" s="638"/>
      <c r="BI50" s="638"/>
      <c r="BJ50" s="638"/>
      <c r="BK50" s="638"/>
      <c r="BL50" s="638"/>
      <c r="BM50" s="638"/>
      <c r="BN50" s="638">
        <f>BO50+BP50+BQ50</f>
        <v>0</v>
      </c>
      <c r="BO50" s="638"/>
      <c r="BP50" s="638"/>
      <c r="BQ50" s="638"/>
      <c r="BR50" s="638"/>
      <c r="BS50" s="638"/>
      <c r="BT50" s="638"/>
      <c r="BU50" s="640" t="s">
        <v>20</v>
      </c>
    </row>
    <row r="51" spans="1:73" ht="13.5" thickBot="1">
      <c r="A51" s="637" t="s">
        <v>216</v>
      </c>
      <c r="B51" s="638" t="s">
        <v>58</v>
      </c>
      <c r="C51" s="638"/>
      <c r="D51" s="638"/>
      <c r="E51" s="638"/>
      <c r="F51" s="638"/>
      <c r="G51" s="638"/>
      <c r="H51" s="638">
        <v>7.5</v>
      </c>
      <c r="I51" s="638"/>
      <c r="J51" s="639"/>
      <c r="K51" s="639"/>
      <c r="L51" s="639"/>
      <c r="M51" s="639"/>
      <c r="N51" s="639"/>
      <c r="O51" s="638"/>
      <c r="P51" s="638"/>
      <c r="Q51" s="638">
        <f>R51+S51+T51</f>
        <v>0</v>
      </c>
      <c r="R51" s="638"/>
      <c r="S51" s="638"/>
      <c r="T51" s="638"/>
      <c r="U51" s="638"/>
      <c r="V51" s="638"/>
      <c r="W51" s="638"/>
      <c r="X51" s="638">
        <f>Y51+Z51+AA51</f>
        <v>0</v>
      </c>
      <c r="Y51" s="638"/>
      <c r="Z51" s="638"/>
      <c r="AA51" s="638"/>
      <c r="AB51" s="638"/>
      <c r="AC51" s="638"/>
      <c r="AD51" s="638"/>
      <c r="AE51" s="638">
        <f>AF51+AG51+AH51</f>
        <v>0</v>
      </c>
      <c r="AF51" s="638"/>
      <c r="AG51" s="638"/>
      <c r="AH51" s="638"/>
      <c r="AI51" s="638"/>
      <c r="AJ51" s="638"/>
      <c r="AK51" s="638"/>
      <c r="AL51" s="638">
        <f>AM51+AN51+AO51</f>
        <v>0</v>
      </c>
      <c r="AM51" s="638"/>
      <c r="AN51" s="638"/>
      <c r="AO51" s="638"/>
      <c r="AP51" s="638"/>
      <c r="AQ51" s="638"/>
      <c r="AR51" s="638"/>
      <c r="AS51" s="638">
        <f>AT51+AU51+AV51</f>
        <v>0</v>
      </c>
      <c r="AT51" s="638"/>
      <c r="AU51" s="638"/>
      <c r="AV51" s="638"/>
      <c r="AW51" s="638"/>
      <c r="AX51" s="638"/>
      <c r="AY51" s="638"/>
      <c r="AZ51" s="638">
        <f>BA51+BB51+BC51</f>
        <v>0</v>
      </c>
      <c r="BA51" s="638"/>
      <c r="BB51" s="638"/>
      <c r="BC51" s="638"/>
      <c r="BD51" s="638"/>
      <c r="BE51" s="638"/>
      <c r="BF51" s="638"/>
      <c r="BG51" s="638">
        <f>BH51+BI51+BJ51</f>
        <v>0</v>
      </c>
      <c r="BH51" s="638"/>
      <c r="BI51" s="638"/>
      <c r="BJ51" s="638"/>
      <c r="BK51" s="638"/>
      <c r="BL51" s="638"/>
      <c r="BM51" s="638"/>
      <c r="BN51" s="638">
        <f>BO51+BP51+BQ51</f>
        <v>0</v>
      </c>
      <c r="BO51" s="638"/>
      <c r="BP51" s="638"/>
      <c r="BQ51" s="638"/>
      <c r="BR51" s="638"/>
      <c r="BS51" s="638"/>
      <c r="BT51" s="638"/>
      <c r="BU51" s="640" t="s">
        <v>20</v>
      </c>
    </row>
    <row r="52" spans="1:74" s="78" customFormat="1" ht="12.75" customHeight="1">
      <c r="A52" s="641">
        <v>32</v>
      </c>
      <c r="B52" s="135" t="s">
        <v>148</v>
      </c>
      <c r="C52" s="642"/>
      <c r="D52" s="643" t="s">
        <v>136</v>
      </c>
      <c r="E52" s="643"/>
      <c r="F52" s="643"/>
      <c r="G52" s="643"/>
      <c r="H52" s="644">
        <v>2</v>
      </c>
      <c r="I52" s="635">
        <f>H52*30</f>
        <v>60</v>
      </c>
      <c r="J52" s="630">
        <f>SUM(Q52,X52,AE52,AL52,AS52,AZ52,BG52,BN52)</f>
        <v>32</v>
      </c>
      <c r="K52" s="627">
        <f>SUM(R52,Y52,AF52,AM52,AT52,BA52,BH52,BO52)</f>
        <v>16</v>
      </c>
      <c r="L52" s="627">
        <f>SUM(S52,Z52,AG52,AN52,AU52,BB52,BI52,BP52)</f>
        <v>0</v>
      </c>
      <c r="M52" s="627">
        <f>SUM(T52,AA52,AH52,AO52,AV52,BC52,BJ52,BQ52)</f>
        <v>16</v>
      </c>
      <c r="N52" s="636">
        <f>SUM(BR52:BT52,BK52:BM52,BD52:BF52,AW52:AY52,AP52:AR52,AI52:AK52,AB52:AD52,U52:W52)</f>
        <v>28</v>
      </c>
      <c r="O52" s="634"/>
      <c r="P52" s="628"/>
      <c r="Q52" s="630"/>
      <c r="R52" s="627"/>
      <c r="S52" s="627"/>
      <c r="T52" s="627"/>
      <c r="U52" s="627"/>
      <c r="V52" s="627"/>
      <c r="W52" s="627"/>
      <c r="X52" s="630"/>
      <c r="Y52" s="627"/>
      <c r="Z52" s="627"/>
      <c r="AA52" s="627"/>
      <c r="AB52" s="627"/>
      <c r="AC52" s="627"/>
      <c r="AD52" s="686"/>
      <c r="AE52" s="630"/>
      <c r="AF52" s="627"/>
      <c r="AG52" s="627"/>
      <c r="AH52" s="627"/>
      <c r="AI52" s="627"/>
      <c r="AJ52" s="627"/>
      <c r="AK52" s="628"/>
      <c r="AL52" s="630"/>
      <c r="AM52" s="627"/>
      <c r="AN52" s="627"/>
      <c r="AO52" s="627"/>
      <c r="AP52" s="692"/>
      <c r="AQ52" s="627"/>
      <c r="AR52" s="686"/>
      <c r="AS52" s="691">
        <v>32</v>
      </c>
      <c r="AT52" s="688">
        <v>16</v>
      </c>
      <c r="AU52" s="688"/>
      <c r="AV52" s="688">
        <v>16</v>
      </c>
      <c r="AW52" s="687">
        <v>28</v>
      </c>
      <c r="AX52" s="688"/>
      <c r="AY52" s="690"/>
      <c r="AZ52" s="691"/>
      <c r="BA52" s="688"/>
      <c r="BB52" s="688"/>
      <c r="BC52" s="688"/>
      <c r="BD52" s="687"/>
      <c r="BE52" s="688"/>
      <c r="BF52" s="628"/>
      <c r="BG52" s="689"/>
      <c r="BH52" s="627"/>
      <c r="BI52" s="627"/>
      <c r="BJ52" s="627"/>
      <c r="BK52" s="627"/>
      <c r="BL52" s="627"/>
      <c r="BM52" s="627"/>
      <c r="BN52" s="630"/>
      <c r="BO52" s="627"/>
      <c r="BP52" s="627"/>
      <c r="BQ52" s="627"/>
      <c r="BR52" s="627"/>
      <c r="BS52" s="627"/>
      <c r="BT52" s="686"/>
      <c r="BU52" s="629" t="s">
        <v>149</v>
      </c>
      <c r="BV52" s="77"/>
    </row>
    <row r="53" spans="1:74" s="138" customFormat="1" ht="12" customHeight="1">
      <c r="A53" s="573"/>
      <c r="B53" s="149" t="s">
        <v>184</v>
      </c>
      <c r="C53" s="606"/>
      <c r="D53" s="607"/>
      <c r="E53" s="607"/>
      <c r="F53" s="607"/>
      <c r="G53" s="607"/>
      <c r="H53" s="603"/>
      <c r="I53" s="580"/>
      <c r="J53" s="585"/>
      <c r="K53" s="583"/>
      <c r="L53" s="583"/>
      <c r="M53" s="583"/>
      <c r="N53" s="601"/>
      <c r="O53" s="602"/>
      <c r="P53" s="584"/>
      <c r="Q53" s="585"/>
      <c r="R53" s="583"/>
      <c r="S53" s="583"/>
      <c r="T53" s="583"/>
      <c r="U53" s="583"/>
      <c r="V53" s="583"/>
      <c r="W53" s="583"/>
      <c r="X53" s="585"/>
      <c r="Y53" s="583"/>
      <c r="Z53" s="583"/>
      <c r="AA53" s="583"/>
      <c r="AB53" s="583"/>
      <c r="AC53" s="583"/>
      <c r="AD53" s="659"/>
      <c r="AE53" s="585"/>
      <c r="AF53" s="583"/>
      <c r="AG53" s="583"/>
      <c r="AH53" s="583"/>
      <c r="AI53" s="583"/>
      <c r="AJ53" s="583"/>
      <c r="AK53" s="584"/>
      <c r="AL53" s="585"/>
      <c r="AM53" s="583"/>
      <c r="AN53" s="583"/>
      <c r="AO53" s="583"/>
      <c r="AP53" s="685"/>
      <c r="AQ53" s="583"/>
      <c r="AR53" s="659"/>
      <c r="AS53" s="595"/>
      <c r="AT53" s="587"/>
      <c r="AU53" s="587"/>
      <c r="AV53" s="587"/>
      <c r="AW53" s="683"/>
      <c r="AX53" s="587"/>
      <c r="AY53" s="589"/>
      <c r="AZ53" s="595"/>
      <c r="BA53" s="587"/>
      <c r="BB53" s="587"/>
      <c r="BC53" s="587"/>
      <c r="BD53" s="683"/>
      <c r="BE53" s="587"/>
      <c r="BF53" s="584"/>
      <c r="BG53" s="667"/>
      <c r="BH53" s="583"/>
      <c r="BI53" s="583"/>
      <c r="BJ53" s="583"/>
      <c r="BK53" s="583"/>
      <c r="BL53" s="583"/>
      <c r="BM53" s="583"/>
      <c r="BN53" s="585"/>
      <c r="BO53" s="583"/>
      <c r="BP53" s="583"/>
      <c r="BQ53" s="583"/>
      <c r="BR53" s="583"/>
      <c r="BS53" s="583"/>
      <c r="BT53" s="659"/>
      <c r="BU53" s="552"/>
      <c r="BV53" s="422"/>
    </row>
    <row r="54" spans="1:74" s="138" customFormat="1" ht="12" customHeight="1">
      <c r="A54" s="572">
        <v>33</v>
      </c>
      <c r="B54" s="135" t="s">
        <v>203</v>
      </c>
      <c r="C54" s="391"/>
      <c r="D54" s="623" t="s">
        <v>189</v>
      </c>
      <c r="E54" s="392"/>
      <c r="F54" s="392"/>
      <c r="G54" s="271"/>
      <c r="H54" s="620">
        <v>4</v>
      </c>
      <c r="I54" s="567">
        <f>H54*30</f>
        <v>120</v>
      </c>
      <c r="J54" s="582">
        <v>64</v>
      </c>
      <c r="K54" s="566">
        <v>0</v>
      </c>
      <c r="L54" s="566">
        <v>0</v>
      </c>
      <c r="M54" s="566">
        <v>64</v>
      </c>
      <c r="N54" s="567">
        <v>56</v>
      </c>
      <c r="O54" s="388"/>
      <c r="P54" s="381"/>
      <c r="Q54" s="383"/>
      <c r="R54" s="380"/>
      <c r="S54" s="380"/>
      <c r="T54" s="380"/>
      <c r="U54" s="380"/>
      <c r="V54" s="380"/>
      <c r="W54" s="20"/>
      <c r="X54" s="383"/>
      <c r="Y54" s="380"/>
      <c r="Z54" s="380"/>
      <c r="AA54" s="380"/>
      <c r="AB54" s="380"/>
      <c r="AC54" s="380"/>
      <c r="AD54" s="20"/>
      <c r="AE54" s="383"/>
      <c r="AF54" s="380"/>
      <c r="AG54" s="380"/>
      <c r="AH54" s="380"/>
      <c r="AI54" s="380"/>
      <c r="AJ54" s="380"/>
      <c r="AK54" s="381"/>
      <c r="AL54" s="582">
        <v>32</v>
      </c>
      <c r="AM54" s="566"/>
      <c r="AN54" s="566"/>
      <c r="AO54" s="566">
        <v>32</v>
      </c>
      <c r="AP54" s="684">
        <v>28</v>
      </c>
      <c r="AQ54" s="566"/>
      <c r="AR54" s="615"/>
      <c r="AS54" s="626">
        <v>32</v>
      </c>
      <c r="AT54" s="624"/>
      <c r="AU54" s="15"/>
      <c r="AV54" s="624">
        <v>32</v>
      </c>
      <c r="AW54" s="682">
        <v>28</v>
      </c>
      <c r="AX54" s="15"/>
      <c r="AY54" s="343"/>
      <c r="AZ54" s="35"/>
      <c r="BA54" s="15"/>
      <c r="BB54" s="15"/>
      <c r="BC54" s="15"/>
      <c r="BD54" s="272"/>
      <c r="BE54" s="15"/>
      <c r="BF54" s="381"/>
      <c r="BG54" s="418"/>
      <c r="BH54" s="380"/>
      <c r="BI54" s="380"/>
      <c r="BJ54" s="380"/>
      <c r="BK54" s="380"/>
      <c r="BL54" s="380"/>
      <c r="BM54" s="20"/>
      <c r="BN54" s="383"/>
      <c r="BO54" s="380"/>
      <c r="BP54" s="380"/>
      <c r="BQ54" s="380"/>
      <c r="BR54" s="380"/>
      <c r="BS54" s="380"/>
      <c r="BT54" s="20"/>
      <c r="BU54" s="614" t="s">
        <v>207</v>
      </c>
      <c r="BV54" s="422"/>
    </row>
    <row r="55" spans="1:74" s="138" customFormat="1" ht="12" customHeight="1">
      <c r="A55" s="573"/>
      <c r="B55" s="135" t="s">
        <v>113</v>
      </c>
      <c r="C55" s="391"/>
      <c r="D55" s="607"/>
      <c r="E55" s="392"/>
      <c r="F55" s="392"/>
      <c r="G55" s="271"/>
      <c r="H55" s="603"/>
      <c r="I55" s="601"/>
      <c r="J55" s="585"/>
      <c r="K55" s="583"/>
      <c r="L55" s="583"/>
      <c r="M55" s="583"/>
      <c r="N55" s="601"/>
      <c r="O55" s="388"/>
      <c r="P55" s="381"/>
      <c r="Q55" s="383"/>
      <c r="R55" s="380"/>
      <c r="S55" s="380"/>
      <c r="T55" s="380"/>
      <c r="U55" s="380"/>
      <c r="V55" s="380"/>
      <c r="W55" s="20"/>
      <c r="X55" s="383"/>
      <c r="Y55" s="380"/>
      <c r="Z55" s="380"/>
      <c r="AA55" s="380"/>
      <c r="AB55" s="380"/>
      <c r="AC55" s="380"/>
      <c r="AD55" s="20"/>
      <c r="AE55" s="383"/>
      <c r="AF55" s="380"/>
      <c r="AG55" s="380"/>
      <c r="AH55" s="380"/>
      <c r="AI55" s="380"/>
      <c r="AJ55" s="380"/>
      <c r="AK55" s="381"/>
      <c r="AL55" s="585"/>
      <c r="AM55" s="583"/>
      <c r="AN55" s="583"/>
      <c r="AO55" s="583"/>
      <c r="AP55" s="685"/>
      <c r="AQ55" s="583"/>
      <c r="AR55" s="584"/>
      <c r="AS55" s="595"/>
      <c r="AT55" s="587"/>
      <c r="AU55" s="15"/>
      <c r="AV55" s="587"/>
      <c r="AW55" s="683"/>
      <c r="AX55" s="15"/>
      <c r="AY55" s="343"/>
      <c r="AZ55" s="35"/>
      <c r="BA55" s="15"/>
      <c r="BB55" s="15"/>
      <c r="BC55" s="15"/>
      <c r="BD55" s="272"/>
      <c r="BE55" s="15"/>
      <c r="BF55" s="381"/>
      <c r="BG55" s="418"/>
      <c r="BH55" s="380"/>
      <c r="BI55" s="380"/>
      <c r="BJ55" s="380"/>
      <c r="BK55" s="380"/>
      <c r="BL55" s="380"/>
      <c r="BM55" s="20"/>
      <c r="BN55" s="383"/>
      <c r="BO55" s="380"/>
      <c r="BP55" s="380"/>
      <c r="BQ55" s="380"/>
      <c r="BR55" s="380"/>
      <c r="BS55" s="380"/>
      <c r="BT55" s="20"/>
      <c r="BU55" s="571"/>
      <c r="BV55" s="422"/>
    </row>
    <row r="56" spans="1:74" s="138" customFormat="1" ht="10.5" customHeight="1">
      <c r="A56" s="572">
        <v>34</v>
      </c>
      <c r="B56" s="135" t="s">
        <v>112</v>
      </c>
      <c r="C56" s="622"/>
      <c r="D56" s="623" t="s">
        <v>136</v>
      </c>
      <c r="E56" s="566"/>
      <c r="F56" s="566"/>
      <c r="G56" s="615"/>
      <c r="H56" s="620">
        <v>2</v>
      </c>
      <c r="I56" s="621">
        <v>60</v>
      </c>
      <c r="J56" s="582">
        <f>SUM(Q56,X56,AE56,AL56,AS56,AZ56,BG56,BN56)</f>
        <v>32</v>
      </c>
      <c r="K56" s="566">
        <f>SUM(R56,Y56,AF56,AM56,AT56,BA56,BH56,BO56)</f>
        <v>16</v>
      </c>
      <c r="L56" s="566">
        <f>SUM(S56,Z56,AG56,AN56,AU56,BB56,BI56,BP56)</f>
        <v>0</v>
      </c>
      <c r="M56" s="566">
        <f>SUM(T56,AA56,AH56,AO56,AV56,BC56,BJ56,BQ56)</f>
        <v>16</v>
      </c>
      <c r="N56" s="567">
        <f>SUM(BR56:BT56,BK56:BM56,BD56:BF56,AW56:AY56,AP56:AR56,AI56:AK56,AB56:AD56,U56:W56)</f>
        <v>28</v>
      </c>
      <c r="O56" s="619"/>
      <c r="P56" s="615"/>
      <c r="Q56" s="582"/>
      <c r="R56" s="566"/>
      <c r="S56" s="566"/>
      <c r="T56" s="566"/>
      <c r="U56" s="566"/>
      <c r="V56" s="566"/>
      <c r="W56" s="615"/>
      <c r="X56" s="618"/>
      <c r="Y56" s="616"/>
      <c r="Z56" s="616"/>
      <c r="AA56" s="616"/>
      <c r="AB56" s="616"/>
      <c r="AC56" s="616"/>
      <c r="AD56" s="662"/>
      <c r="AE56" s="582"/>
      <c r="AF56" s="566"/>
      <c r="AG56" s="566"/>
      <c r="AH56" s="566"/>
      <c r="AI56" s="566"/>
      <c r="AJ56" s="566"/>
      <c r="AK56" s="615"/>
      <c r="AL56" s="677"/>
      <c r="AM56" s="674"/>
      <c r="AN56" s="674"/>
      <c r="AO56" s="674"/>
      <c r="AP56" s="674"/>
      <c r="AQ56" s="616"/>
      <c r="AR56" s="617"/>
      <c r="AS56" s="670">
        <v>32</v>
      </c>
      <c r="AT56" s="671">
        <v>16</v>
      </c>
      <c r="AU56" s="671"/>
      <c r="AV56" s="671">
        <v>16</v>
      </c>
      <c r="AW56" s="671">
        <v>28</v>
      </c>
      <c r="AX56" s="652"/>
      <c r="AY56" s="654"/>
      <c r="AZ56" s="626"/>
      <c r="BA56" s="624"/>
      <c r="BB56" s="624"/>
      <c r="BC56" s="624"/>
      <c r="BD56" s="624"/>
      <c r="BE56" s="624"/>
      <c r="BF56" s="615"/>
      <c r="BG56" s="665"/>
      <c r="BH56" s="566"/>
      <c r="BI56" s="566"/>
      <c r="BJ56" s="566"/>
      <c r="BK56" s="566"/>
      <c r="BL56" s="566"/>
      <c r="BM56" s="615"/>
      <c r="BN56" s="582"/>
      <c r="BO56" s="566"/>
      <c r="BP56" s="566"/>
      <c r="BQ56" s="566"/>
      <c r="BR56" s="566"/>
      <c r="BS56" s="566"/>
      <c r="BT56" s="615"/>
      <c r="BU56" s="614" t="s">
        <v>109</v>
      </c>
      <c r="BV56" s="422"/>
    </row>
    <row r="57" spans="1:74" s="138" customFormat="1" ht="10.5" customHeight="1">
      <c r="A57" s="605"/>
      <c r="B57" s="173" t="s">
        <v>185</v>
      </c>
      <c r="C57" s="574"/>
      <c r="D57" s="576"/>
      <c r="E57" s="548"/>
      <c r="F57" s="548"/>
      <c r="G57" s="550"/>
      <c r="H57" s="578"/>
      <c r="I57" s="580"/>
      <c r="J57" s="558"/>
      <c r="K57" s="548"/>
      <c r="L57" s="548"/>
      <c r="M57" s="548"/>
      <c r="N57" s="681"/>
      <c r="O57" s="569"/>
      <c r="P57" s="550"/>
      <c r="Q57" s="558"/>
      <c r="R57" s="548"/>
      <c r="S57" s="548"/>
      <c r="T57" s="548"/>
      <c r="U57" s="548"/>
      <c r="V57" s="548"/>
      <c r="W57" s="550"/>
      <c r="X57" s="564"/>
      <c r="Y57" s="560"/>
      <c r="Z57" s="560"/>
      <c r="AA57" s="560"/>
      <c r="AB57" s="560"/>
      <c r="AC57" s="560"/>
      <c r="AD57" s="680"/>
      <c r="AE57" s="558"/>
      <c r="AF57" s="548"/>
      <c r="AG57" s="548"/>
      <c r="AH57" s="548"/>
      <c r="AI57" s="548"/>
      <c r="AJ57" s="548"/>
      <c r="AK57" s="550"/>
      <c r="AL57" s="678"/>
      <c r="AM57" s="675"/>
      <c r="AN57" s="675"/>
      <c r="AO57" s="675"/>
      <c r="AP57" s="675"/>
      <c r="AQ57" s="560"/>
      <c r="AR57" s="562"/>
      <c r="AS57" s="612"/>
      <c r="AT57" s="590"/>
      <c r="AU57" s="590"/>
      <c r="AV57" s="590"/>
      <c r="AW57" s="590"/>
      <c r="AX57" s="672"/>
      <c r="AY57" s="668"/>
      <c r="AZ57" s="594"/>
      <c r="BA57" s="586"/>
      <c r="BB57" s="586"/>
      <c r="BC57" s="586"/>
      <c r="BD57" s="586"/>
      <c r="BE57" s="586"/>
      <c r="BF57" s="550"/>
      <c r="BG57" s="666"/>
      <c r="BH57" s="548"/>
      <c r="BI57" s="548"/>
      <c r="BJ57" s="548"/>
      <c r="BK57" s="548"/>
      <c r="BL57" s="548"/>
      <c r="BM57" s="550"/>
      <c r="BN57" s="558"/>
      <c r="BO57" s="548"/>
      <c r="BP57" s="548"/>
      <c r="BQ57" s="548"/>
      <c r="BR57" s="548"/>
      <c r="BS57" s="548"/>
      <c r="BT57" s="550"/>
      <c r="BU57" s="552"/>
      <c r="BV57" s="422"/>
    </row>
    <row r="58" spans="1:74" s="138" customFormat="1" ht="12" customHeight="1">
      <c r="A58" s="573"/>
      <c r="B58" s="135" t="s">
        <v>186</v>
      </c>
      <c r="C58" s="606"/>
      <c r="D58" s="607"/>
      <c r="E58" s="583"/>
      <c r="F58" s="583"/>
      <c r="G58" s="584"/>
      <c r="H58" s="603"/>
      <c r="I58" s="604"/>
      <c r="J58" s="585"/>
      <c r="K58" s="583"/>
      <c r="L58" s="583"/>
      <c r="M58" s="583"/>
      <c r="N58" s="601"/>
      <c r="O58" s="602"/>
      <c r="P58" s="584"/>
      <c r="Q58" s="585"/>
      <c r="R58" s="583"/>
      <c r="S58" s="583"/>
      <c r="T58" s="583"/>
      <c r="U58" s="583"/>
      <c r="V58" s="583"/>
      <c r="W58" s="584"/>
      <c r="X58" s="600"/>
      <c r="Y58" s="598"/>
      <c r="Z58" s="598"/>
      <c r="AA58" s="598"/>
      <c r="AB58" s="598"/>
      <c r="AC58" s="598"/>
      <c r="AD58" s="663"/>
      <c r="AE58" s="585"/>
      <c r="AF58" s="583"/>
      <c r="AG58" s="583"/>
      <c r="AH58" s="583"/>
      <c r="AI58" s="583"/>
      <c r="AJ58" s="583"/>
      <c r="AK58" s="584"/>
      <c r="AL58" s="679"/>
      <c r="AM58" s="676"/>
      <c r="AN58" s="676"/>
      <c r="AO58" s="676"/>
      <c r="AP58" s="676"/>
      <c r="AQ58" s="598"/>
      <c r="AR58" s="599"/>
      <c r="AS58" s="613"/>
      <c r="AT58" s="591"/>
      <c r="AU58" s="591"/>
      <c r="AV58" s="591"/>
      <c r="AW58" s="591"/>
      <c r="AX58" s="673"/>
      <c r="AY58" s="669"/>
      <c r="AZ58" s="595"/>
      <c r="BA58" s="587"/>
      <c r="BB58" s="587"/>
      <c r="BC58" s="587"/>
      <c r="BD58" s="587"/>
      <c r="BE58" s="587"/>
      <c r="BF58" s="584"/>
      <c r="BG58" s="667"/>
      <c r="BH58" s="583"/>
      <c r="BI58" s="583"/>
      <c r="BJ58" s="583"/>
      <c r="BK58" s="583"/>
      <c r="BL58" s="583"/>
      <c r="BM58" s="584"/>
      <c r="BN58" s="585"/>
      <c r="BO58" s="583"/>
      <c r="BP58" s="583"/>
      <c r="BQ58" s="583"/>
      <c r="BR58" s="583"/>
      <c r="BS58" s="583"/>
      <c r="BT58" s="584"/>
      <c r="BU58" s="571"/>
      <c r="BV58" s="422"/>
    </row>
    <row r="59" spans="1:74" s="138" customFormat="1" ht="10.5" customHeight="1">
      <c r="A59" s="572">
        <v>35</v>
      </c>
      <c r="B59" s="135" t="s">
        <v>106</v>
      </c>
      <c r="C59" s="622"/>
      <c r="D59" s="623" t="s">
        <v>146</v>
      </c>
      <c r="E59" s="566"/>
      <c r="F59" s="566"/>
      <c r="G59" s="615"/>
      <c r="H59" s="620">
        <v>2</v>
      </c>
      <c r="I59" s="621">
        <v>60</v>
      </c>
      <c r="J59" s="582">
        <f>SUM(Q59,X59,AE59,AL59,AS59,AZ59,BG59,BN59)</f>
        <v>32</v>
      </c>
      <c r="K59" s="566">
        <f>SUM(R59,Y59,AF59,AM59,AT59,BA59,BH59,BO59)</f>
        <v>16</v>
      </c>
      <c r="L59" s="566">
        <f>SUM(S59,Z59,AG59,AN59,AU59,BB59,BI59,BP59)</f>
        <v>0</v>
      </c>
      <c r="M59" s="566">
        <f>SUM(T59,AA59,AH59,AO59,AV59,BC59,BJ59,BQ59)</f>
        <v>16</v>
      </c>
      <c r="N59" s="567">
        <f>SUM(BR59:BT59,BK59:BM59,BD59:BF59,AW59:AY59,AP59:AR59,AI59:AK59,AB59:AD59,U59:W59)</f>
        <v>28</v>
      </c>
      <c r="O59" s="619"/>
      <c r="P59" s="615"/>
      <c r="Q59" s="582"/>
      <c r="R59" s="566"/>
      <c r="S59" s="566"/>
      <c r="T59" s="566"/>
      <c r="U59" s="566"/>
      <c r="V59" s="566"/>
      <c r="W59" s="615"/>
      <c r="X59" s="618"/>
      <c r="Y59" s="616"/>
      <c r="Z59" s="616"/>
      <c r="AA59" s="616"/>
      <c r="AB59" s="616"/>
      <c r="AC59" s="616"/>
      <c r="AD59" s="662"/>
      <c r="AE59" s="582"/>
      <c r="AF59" s="566"/>
      <c r="AG59" s="566"/>
      <c r="AH59" s="566"/>
      <c r="AI59" s="566"/>
      <c r="AJ59" s="566"/>
      <c r="AK59" s="615"/>
      <c r="AL59" s="582"/>
      <c r="AM59" s="566"/>
      <c r="AN59" s="566"/>
      <c r="AO59" s="566"/>
      <c r="AP59" s="566"/>
      <c r="AQ59" s="566"/>
      <c r="AR59" s="658"/>
      <c r="AS59" s="660"/>
      <c r="AT59" s="652"/>
      <c r="AU59" s="652"/>
      <c r="AV59" s="652"/>
      <c r="AW59" s="652"/>
      <c r="AX59" s="652"/>
      <c r="AY59" s="654"/>
      <c r="AZ59" s="656">
        <v>32</v>
      </c>
      <c r="BA59" s="624">
        <v>16</v>
      </c>
      <c r="BB59" s="624"/>
      <c r="BC59" s="624">
        <v>16</v>
      </c>
      <c r="BD59" s="624">
        <v>28</v>
      </c>
      <c r="BE59" s="624"/>
      <c r="BF59" s="615"/>
      <c r="BG59" s="650"/>
      <c r="BH59" s="645"/>
      <c r="BI59" s="645"/>
      <c r="BJ59" s="645"/>
      <c r="BK59" s="645"/>
      <c r="BL59" s="645"/>
      <c r="BM59" s="647"/>
      <c r="BN59" s="582"/>
      <c r="BO59" s="566"/>
      <c r="BP59" s="566"/>
      <c r="BQ59" s="566"/>
      <c r="BR59" s="566"/>
      <c r="BS59" s="566"/>
      <c r="BT59" s="615"/>
      <c r="BU59" s="614" t="s">
        <v>156</v>
      </c>
      <c r="BV59" s="422"/>
    </row>
    <row r="60" spans="1:74" s="174" customFormat="1" ht="12" customHeight="1" thickBot="1">
      <c r="A60" s="664"/>
      <c r="B60" s="149" t="s">
        <v>187</v>
      </c>
      <c r="C60" s="606"/>
      <c r="D60" s="607"/>
      <c r="E60" s="583"/>
      <c r="F60" s="583"/>
      <c r="G60" s="584"/>
      <c r="H60" s="603"/>
      <c r="I60" s="604"/>
      <c r="J60" s="559"/>
      <c r="K60" s="549"/>
      <c r="L60" s="549"/>
      <c r="M60" s="549"/>
      <c r="N60" s="568"/>
      <c r="O60" s="602"/>
      <c r="P60" s="584"/>
      <c r="Q60" s="585"/>
      <c r="R60" s="583"/>
      <c r="S60" s="583"/>
      <c r="T60" s="583"/>
      <c r="U60" s="583"/>
      <c r="V60" s="583"/>
      <c r="W60" s="584"/>
      <c r="X60" s="600"/>
      <c r="Y60" s="598"/>
      <c r="Z60" s="598"/>
      <c r="AA60" s="598"/>
      <c r="AB60" s="598"/>
      <c r="AC60" s="598"/>
      <c r="AD60" s="663"/>
      <c r="AE60" s="559"/>
      <c r="AF60" s="549"/>
      <c r="AG60" s="549"/>
      <c r="AH60" s="549"/>
      <c r="AI60" s="549"/>
      <c r="AJ60" s="549"/>
      <c r="AK60" s="551"/>
      <c r="AL60" s="585"/>
      <c r="AM60" s="583"/>
      <c r="AN60" s="583"/>
      <c r="AO60" s="583"/>
      <c r="AP60" s="583"/>
      <c r="AQ60" s="583"/>
      <c r="AR60" s="659"/>
      <c r="AS60" s="661"/>
      <c r="AT60" s="653"/>
      <c r="AU60" s="653"/>
      <c r="AV60" s="653"/>
      <c r="AW60" s="653"/>
      <c r="AX60" s="653"/>
      <c r="AY60" s="655"/>
      <c r="AZ60" s="657"/>
      <c r="BA60" s="587"/>
      <c r="BB60" s="587"/>
      <c r="BC60" s="587"/>
      <c r="BD60" s="587"/>
      <c r="BE60" s="649"/>
      <c r="BF60" s="551"/>
      <c r="BG60" s="651"/>
      <c r="BH60" s="646"/>
      <c r="BI60" s="646"/>
      <c r="BJ60" s="646"/>
      <c r="BK60" s="646"/>
      <c r="BL60" s="646"/>
      <c r="BM60" s="648"/>
      <c r="BN60" s="585"/>
      <c r="BO60" s="583"/>
      <c r="BP60" s="583"/>
      <c r="BQ60" s="583"/>
      <c r="BR60" s="583"/>
      <c r="BS60" s="583"/>
      <c r="BT60" s="584"/>
      <c r="BU60" s="552"/>
      <c r="BV60" s="423"/>
    </row>
    <row r="61" spans="1:74" s="172" customFormat="1" ht="12.75" customHeight="1" thickBot="1">
      <c r="A61" s="556" t="s">
        <v>93</v>
      </c>
      <c r="B61" s="557"/>
      <c r="C61" s="50">
        <v>0</v>
      </c>
      <c r="D61" s="49">
        <v>5</v>
      </c>
      <c r="E61" s="49">
        <v>0</v>
      </c>
      <c r="F61" s="49">
        <v>0</v>
      </c>
      <c r="G61" s="54">
        <v>0</v>
      </c>
      <c r="H61" s="120">
        <f aca="true" t="shared" si="14" ref="H61:BS61">SUM(H52:H60)</f>
        <v>10</v>
      </c>
      <c r="I61" s="89">
        <f t="shared" si="14"/>
        <v>300</v>
      </c>
      <c r="J61" s="90">
        <f t="shared" si="14"/>
        <v>160</v>
      </c>
      <c r="K61" s="91">
        <f t="shared" si="14"/>
        <v>48</v>
      </c>
      <c r="L61" s="91">
        <f t="shared" si="14"/>
        <v>0</v>
      </c>
      <c r="M61" s="91">
        <f t="shared" si="14"/>
        <v>112</v>
      </c>
      <c r="N61" s="92">
        <f t="shared" si="14"/>
        <v>140</v>
      </c>
      <c r="O61" s="93">
        <f t="shared" si="14"/>
        <v>0</v>
      </c>
      <c r="P61" s="89">
        <f t="shared" si="14"/>
        <v>0</v>
      </c>
      <c r="Q61" s="94">
        <f t="shared" si="14"/>
        <v>0</v>
      </c>
      <c r="R61" s="95">
        <f t="shared" si="14"/>
        <v>0</v>
      </c>
      <c r="S61" s="95">
        <f t="shared" si="14"/>
        <v>0</v>
      </c>
      <c r="T61" s="95">
        <f t="shared" si="14"/>
        <v>0</v>
      </c>
      <c r="U61" s="95">
        <f t="shared" si="14"/>
        <v>0</v>
      </c>
      <c r="V61" s="95">
        <f t="shared" si="14"/>
        <v>0</v>
      </c>
      <c r="W61" s="96">
        <f t="shared" si="14"/>
        <v>0</v>
      </c>
      <c r="X61" s="93">
        <f t="shared" si="14"/>
        <v>0</v>
      </c>
      <c r="Y61" s="95">
        <f t="shared" si="14"/>
        <v>0</v>
      </c>
      <c r="Z61" s="95">
        <f t="shared" si="14"/>
        <v>0</v>
      </c>
      <c r="AA61" s="95">
        <f t="shared" si="14"/>
        <v>0</v>
      </c>
      <c r="AB61" s="95">
        <f t="shared" si="14"/>
        <v>0</v>
      </c>
      <c r="AC61" s="95">
        <f t="shared" si="14"/>
        <v>0</v>
      </c>
      <c r="AD61" s="89">
        <f t="shared" si="14"/>
        <v>0</v>
      </c>
      <c r="AE61" s="94">
        <f t="shared" si="14"/>
        <v>0</v>
      </c>
      <c r="AF61" s="95">
        <f t="shared" si="14"/>
        <v>0</v>
      </c>
      <c r="AG61" s="95">
        <f t="shared" si="14"/>
        <v>0</v>
      </c>
      <c r="AH61" s="95">
        <f t="shared" si="14"/>
        <v>0</v>
      </c>
      <c r="AI61" s="95">
        <f t="shared" si="14"/>
        <v>0</v>
      </c>
      <c r="AJ61" s="95">
        <f t="shared" si="14"/>
        <v>0</v>
      </c>
      <c r="AK61" s="96">
        <f t="shared" si="14"/>
        <v>0</v>
      </c>
      <c r="AL61" s="93">
        <f t="shared" si="14"/>
        <v>32</v>
      </c>
      <c r="AM61" s="95">
        <f t="shared" si="14"/>
        <v>0</v>
      </c>
      <c r="AN61" s="95">
        <f t="shared" si="14"/>
        <v>0</v>
      </c>
      <c r="AO61" s="95">
        <f t="shared" si="14"/>
        <v>32</v>
      </c>
      <c r="AP61" s="95">
        <f t="shared" si="14"/>
        <v>28</v>
      </c>
      <c r="AQ61" s="95">
        <f t="shared" si="14"/>
        <v>0</v>
      </c>
      <c r="AR61" s="89">
        <f t="shared" si="14"/>
        <v>0</v>
      </c>
      <c r="AS61" s="94">
        <f t="shared" si="14"/>
        <v>96</v>
      </c>
      <c r="AT61" s="95">
        <f t="shared" si="14"/>
        <v>32</v>
      </c>
      <c r="AU61" s="95">
        <f t="shared" si="14"/>
        <v>0</v>
      </c>
      <c r="AV61" s="95">
        <f t="shared" si="14"/>
        <v>64</v>
      </c>
      <c r="AW61" s="95">
        <f t="shared" si="14"/>
        <v>84</v>
      </c>
      <c r="AX61" s="95">
        <f t="shared" si="14"/>
        <v>0</v>
      </c>
      <c r="AY61" s="96">
        <f t="shared" si="14"/>
        <v>0</v>
      </c>
      <c r="AZ61" s="93">
        <f t="shared" si="14"/>
        <v>32</v>
      </c>
      <c r="BA61" s="95">
        <f t="shared" si="14"/>
        <v>16</v>
      </c>
      <c r="BB61" s="95">
        <f t="shared" si="14"/>
        <v>0</v>
      </c>
      <c r="BC61" s="95">
        <f t="shared" si="14"/>
        <v>16</v>
      </c>
      <c r="BD61" s="95">
        <f t="shared" si="14"/>
        <v>28</v>
      </c>
      <c r="BE61" s="95">
        <f t="shared" si="14"/>
        <v>0</v>
      </c>
      <c r="BF61" s="89">
        <f t="shared" si="14"/>
        <v>0</v>
      </c>
      <c r="BG61" s="94">
        <f t="shared" si="14"/>
        <v>0</v>
      </c>
      <c r="BH61" s="95">
        <f t="shared" si="14"/>
        <v>0</v>
      </c>
      <c r="BI61" s="95">
        <f t="shared" si="14"/>
        <v>0</v>
      </c>
      <c r="BJ61" s="95">
        <f t="shared" si="14"/>
        <v>0</v>
      </c>
      <c r="BK61" s="95">
        <f t="shared" si="14"/>
        <v>0</v>
      </c>
      <c r="BL61" s="95">
        <f t="shared" si="14"/>
        <v>0</v>
      </c>
      <c r="BM61" s="96">
        <f t="shared" si="14"/>
        <v>0</v>
      </c>
      <c r="BN61" s="93">
        <f t="shared" si="14"/>
        <v>0</v>
      </c>
      <c r="BO61" s="95">
        <f t="shared" si="14"/>
        <v>0</v>
      </c>
      <c r="BP61" s="95">
        <f t="shared" si="14"/>
        <v>0</v>
      </c>
      <c r="BQ61" s="95">
        <f t="shared" si="14"/>
        <v>0</v>
      </c>
      <c r="BR61" s="95">
        <f t="shared" si="14"/>
        <v>0</v>
      </c>
      <c r="BS61" s="95">
        <f t="shared" si="14"/>
        <v>0</v>
      </c>
      <c r="BT61" s="89">
        <f>SUM(BT52:BT60)</f>
        <v>0</v>
      </c>
      <c r="BU61" s="97"/>
      <c r="BV61" s="171"/>
    </row>
    <row r="62" spans="1:73" s="175" customFormat="1" ht="13.5" thickBot="1">
      <c r="A62" s="637" t="s">
        <v>217</v>
      </c>
      <c r="B62" s="638" t="s">
        <v>58</v>
      </c>
      <c r="C62" s="638"/>
      <c r="D62" s="638"/>
      <c r="E62" s="638"/>
      <c r="F62" s="638"/>
      <c r="G62" s="638"/>
      <c r="H62" s="638">
        <v>7.5</v>
      </c>
      <c r="I62" s="638"/>
      <c r="J62" s="639"/>
      <c r="K62" s="639"/>
      <c r="L62" s="639"/>
      <c r="M62" s="639"/>
      <c r="N62" s="639"/>
      <c r="O62" s="638"/>
      <c r="P62" s="638"/>
      <c r="Q62" s="638">
        <f>R62+S62+T62</f>
        <v>0</v>
      </c>
      <c r="R62" s="638"/>
      <c r="S62" s="638"/>
      <c r="T62" s="638"/>
      <c r="U62" s="638"/>
      <c r="V62" s="638"/>
      <c r="W62" s="638"/>
      <c r="X62" s="638">
        <f>Y62+Z62+AA62</f>
        <v>0</v>
      </c>
      <c r="Y62" s="638"/>
      <c r="Z62" s="638"/>
      <c r="AA62" s="638"/>
      <c r="AB62" s="638"/>
      <c r="AC62" s="638"/>
      <c r="AD62" s="638"/>
      <c r="AE62" s="638">
        <f>AF62+AG62+AH62</f>
        <v>0</v>
      </c>
      <c r="AF62" s="638"/>
      <c r="AG62" s="638"/>
      <c r="AH62" s="638"/>
      <c r="AI62" s="638"/>
      <c r="AJ62" s="638"/>
      <c r="AK62" s="638"/>
      <c r="AL62" s="638">
        <f>AM62+AN62+AO62</f>
        <v>0</v>
      </c>
      <c r="AM62" s="638"/>
      <c r="AN62" s="638"/>
      <c r="AO62" s="638"/>
      <c r="AP62" s="638"/>
      <c r="AQ62" s="638"/>
      <c r="AR62" s="638"/>
      <c r="AS62" s="638">
        <f>AT62+AU62+AV62</f>
        <v>0</v>
      </c>
      <c r="AT62" s="638"/>
      <c r="AU62" s="638"/>
      <c r="AV62" s="638"/>
      <c r="AW62" s="638"/>
      <c r="AX62" s="638"/>
      <c r="AY62" s="638"/>
      <c r="AZ62" s="638">
        <f>BA62+BB62+BC62</f>
        <v>0</v>
      </c>
      <c r="BA62" s="638"/>
      <c r="BB62" s="638"/>
      <c r="BC62" s="638"/>
      <c r="BD62" s="638"/>
      <c r="BE62" s="638"/>
      <c r="BF62" s="638"/>
      <c r="BG62" s="638">
        <f>BH62+BI62+BJ62</f>
        <v>0</v>
      </c>
      <c r="BH62" s="638"/>
      <c r="BI62" s="638"/>
      <c r="BJ62" s="638"/>
      <c r="BK62" s="638"/>
      <c r="BL62" s="638"/>
      <c r="BM62" s="638"/>
      <c r="BN62" s="638">
        <f>BO62+BP62+BQ62</f>
        <v>0</v>
      </c>
      <c r="BO62" s="638"/>
      <c r="BP62" s="638"/>
      <c r="BQ62" s="638"/>
      <c r="BR62" s="638"/>
      <c r="BS62" s="638"/>
      <c r="BT62" s="638"/>
      <c r="BU62" s="640" t="s">
        <v>20</v>
      </c>
    </row>
    <row r="63" spans="1:74" s="177" customFormat="1" ht="12" customHeight="1">
      <c r="A63" s="605">
        <v>36</v>
      </c>
      <c r="B63" s="152" t="s">
        <v>123</v>
      </c>
      <c r="C63" s="574"/>
      <c r="D63" s="576" t="s">
        <v>137</v>
      </c>
      <c r="E63" s="548"/>
      <c r="F63" s="548"/>
      <c r="G63" s="550"/>
      <c r="H63" s="578">
        <v>3</v>
      </c>
      <c r="I63" s="580">
        <v>90</v>
      </c>
      <c r="J63" s="630">
        <f>SUM(Q63,X63,AE63,AL63,AS63,AZ63,BG63,BN63)</f>
        <v>32</v>
      </c>
      <c r="K63" s="627">
        <f>SUM(R63,Y63,AF63,AM63,AT63,BA63,BH63,BO63)</f>
        <v>16</v>
      </c>
      <c r="L63" s="627">
        <f>SUM(S63,Z63,AG63,AN63,AU63,BB63,BI63,BP63)</f>
        <v>0</v>
      </c>
      <c r="M63" s="627">
        <f>SUM(T63,AA63,AH63,AO63,AV63,BC63,BJ63,BQ63)</f>
        <v>16</v>
      </c>
      <c r="N63" s="636">
        <f>SUM(BR63:BT63,BK63:BM63,BD63:BF63,AW63:AY63,AP63:AR63,AI63:AK63,AB63:AD63,U63:W63)</f>
        <v>58</v>
      </c>
      <c r="O63" s="569"/>
      <c r="P63" s="550"/>
      <c r="Q63" s="558"/>
      <c r="R63" s="548"/>
      <c r="S63" s="548"/>
      <c r="T63" s="548"/>
      <c r="U63" s="548"/>
      <c r="V63" s="548"/>
      <c r="W63" s="550"/>
      <c r="X63" s="564"/>
      <c r="Y63" s="560"/>
      <c r="Z63" s="560"/>
      <c r="AA63" s="560"/>
      <c r="AB63" s="560"/>
      <c r="AC63" s="560"/>
      <c r="AD63" s="562"/>
      <c r="AE63" s="558"/>
      <c r="AF63" s="548"/>
      <c r="AG63" s="548"/>
      <c r="AH63" s="548"/>
      <c r="AI63" s="548"/>
      <c r="AJ63" s="548"/>
      <c r="AK63" s="550"/>
      <c r="AL63" s="558">
        <v>32</v>
      </c>
      <c r="AM63" s="548">
        <v>16</v>
      </c>
      <c r="AN63" s="548"/>
      <c r="AO63" s="548">
        <v>16</v>
      </c>
      <c r="AP63" s="548">
        <v>58</v>
      </c>
      <c r="AQ63" s="548"/>
      <c r="AR63" s="550"/>
      <c r="AS63" s="564"/>
      <c r="AT63" s="560"/>
      <c r="AU63" s="560"/>
      <c r="AV63" s="560"/>
      <c r="AW63" s="560"/>
      <c r="AX63" s="560"/>
      <c r="AY63" s="562"/>
      <c r="AZ63" s="558"/>
      <c r="BA63" s="548"/>
      <c r="BB63" s="548"/>
      <c r="BC63" s="548"/>
      <c r="BD63" s="548"/>
      <c r="BE63" s="548"/>
      <c r="BF63" s="550"/>
      <c r="BG63" s="558"/>
      <c r="BH63" s="548"/>
      <c r="BI63" s="548"/>
      <c r="BJ63" s="548"/>
      <c r="BK63" s="548"/>
      <c r="BL63" s="548"/>
      <c r="BM63" s="550"/>
      <c r="BN63" s="558"/>
      <c r="BO63" s="548"/>
      <c r="BP63" s="548"/>
      <c r="BQ63" s="548"/>
      <c r="BR63" s="548"/>
      <c r="BS63" s="548"/>
      <c r="BT63" s="550"/>
      <c r="BU63" s="552" t="s">
        <v>178</v>
      </c>
      <c r="BV63" s="176"/>
    </row>
    <row r="64" spans="1:74" s="138" customFormat="1" ht="12" customHeight="1">
      <c r="A64" s="573"/>
      <c r="B64" s="135" t="s">
        <v>188</v>
      </c>
      <c r="C64" s="606"/>
      <c r="D64" s="607"/>
      <c r="E64" s="583"/>
      <c r="F64" s="583"/>
      <c r="G64" s="584"/>
      <c r="H64" s="603"/>
      <c r="I64" s="604"/>
      <c r="J64" s="585"/>
      <c r="K64" s="583"/>
      <c r="L64" s="583"/>
      <c r="M64" s="583"/>
      <c r="N64" s="601"/>
      <c r="O64" s="602"/>
      <c r="P64" s="584"/>
      <c r="Q64" s="585"/>
      <c r="R64" s="583"/>
      <c r="S64" s="583"/>
      <c r="T64" s="583"/>
      <c r="U64" s="583"/>
      <c r="V64" s="583"/>
      <c r="W64" s="584"/>
      <c r="X64" s="600"/>
      <c r="Y64" s="598"/>
      <c r="Z64" s="598"/>
      <c r="AA64" s="598"/>
      <c r="AB64" s="598"/>
      <c r="AC64" s="598"/>
      <c r="AD64" s="599"/>
      <c r="AE64" s="585"/>
      <c r="AF64" s="583"/>
      <c r="AG64" s="583"/>
      <c r="AH64" s="583"/>
      <c r="AI64" s="583"/>
      <c r="AJ64" s="583"/>
      <c r="AK64" s="584"/>
      <c r="AL64" s="585"/>
      <c r="AM64" s="583"/>
      <c r="AN64" s="583"/>
      <c r="AO64" s="583"/>
      <c r="AP64" s="583"/>
      <c r="AQ64" s="583"/>
      <c r="AR64" s="584"/>
      <c r="AS64" s="600"/>
      <c r="AT64" s="598"/>
      <c r="AU64" s="598"/>
      <c r="AV64" s="598"/>
      <c r="AW64" s="598"/>
      <c r="AX64" s="598"/>
      <c r="AY64" s="599"/>
      <c r="AZ64" s="585"/>
      <c r="BA64" s="583"/>
      <c r="BB64" s="583"/>
      <c r="BC64" s="583"/>
      <c r="BD64" s="583"/>
      <c r="BE64" s="583"/>
      <c r="BF64" s="584"/>
      <c r="BG64" s="585"/>
      <c r="BH64" s="583"/>
      <c r="BI64" s="583"/>
      <c r="BJ64" s="583"/>
      <c r="BK64" s="583"/>
      <c r="BL64" s="583"/>
      <c r="BM64" s="584"/>
      <c r="BN64" s="585"/>
      <c r="BO64" s="583"/>
      <c r="BP64" s="583"/>
      <c r="BQ64" s="583"/>
      <c r="BR64" s="583"/>
      <c r="BS64" s="583"/>
      <c r="BT64" s="584"/>
      <c r="BU64" s="571"/>
      <c r="BV64" s="422"/>
    </row>
    <row r="65" spans="1:74" s="174" customFormat="1" ht="12" customHeight="1">
      <c r="A65" s="605">
        <v>37</v>
      </c>
      <c r="B65" s="149" t="s">
        <v>124</v>
      </c>
      <c r="C65" s="574"/>
      <c r="D65" s="576" t="s">
        <v>155</v>
      </c>
      <c r="E65" s="548"/>
      <c r="F65" s="548"/>
      <c r="G65" s="550"/>
      <c r="H65" s="578">
        <v>3</v>
      </c>
      <c r="I65" s="580">
        <v>90</v>
      </c>
      <c r="J65" s="582">
        <f>SUM(Q65,X65,AE65,AL65,AS65,AZ65,BG65,BN65)</f>
        <v>40</v>
      </c>
      <c r="K65" s="566">
        <f>SUM(R65,Y65,AF65,AM65,AT65,BA65,BH65,BO65)</f>
        <v>0</v>
      </c>
      <c r="L65" s="566">
        <f>SUM(S65,Z65,AG65,AN65,AU65,BB65,BI65,BP65)</f>
        <v>0</v>
      </c>
      <c r="M65" s="566">
        <f>SUM(T65,AA65,AH65,AO65,AV65,BC65,BJ65,BQ65)</f>
        <v>40</v>
      </c>
      <c r="N65" s="567">
        <f>SUM(BR65:BT65,BK65:BM65,BD65:BF65,AW65:AY65,AP65:AR65,AI65:AK65,AB65:AD65,U65:W65)</f>
        <v>50</v>
      </c>
      <c r="O65" s="569"/>
      <c r="P65" s="550"/>
      <c r="Q65" s="558"/>
      <c r="R65" s="548"/>
      <c r="S65" s="548"/>
      <c r="T65" s="548"/>
      <c r="U65" s="548"/>
      <c r="V65" s="548"/>
      <c r="W65" s="550"/>
      <c r="X65" s="564"/>
      <c r="Y65" s="560"/>
      <c r="Z65" s="560"/>
      <c r="AA65" s="560"/>
      <c r="AB65" s="560"/>
      <c r="AC65" s="560"/>
      <c r="AD65" s="562"/>
      <c r="AE65" s="558"/>
      <c r="AF65" s="548"/>
      <c r="AG65" s="548"/>
      <c r="AH65" s="548"/>
      <c r="AI65" s="548"/>
      <c r="AJ65" s="548"/>
      <c r="AK65" s="550"/>
      <c r="AL65" s="558"/>
      <c r="AM65" s="548"/>
      <c r="AN65" s="548"/>
      <c r="AO65" s="548"/>
      <c r="AP65" s="548"/>
      <c r="AQ65" s="548"/>
      <c r="AR65" s="550"/>
      <c r="AS65" s="596"/>
      <c r="AT65" s="610"/>
      <c r="AU65" s="610"/>
      <c r="AV65" s="610"/>
      <c r="AW65" s="610"/>
      <c r="AX65" s="610"/>
      <c r="AY65" s="608"/>
      <c r="AZ65" s="558"/>
      <c r="BA65" s="548"/>
      <c r="BB65" s="548"/>
      <c r="BC65" s="548"/>
      <c r="BD65" s="548"/>
      <c r="BE65" s="548"/>
      <c r="BF65" s="550"/>
      <c r="BG65" s="558">
        <v>32</v>
      </c>
      <c r="BH65" s="548"/>
      <c r="BI65" s="548"/>
      <c r="BJ65" s="548">
        <v>32</v>
      </c>
      <c r="BK65" s="548">
        <v>28</v>
      </c>
      <c r="BL65" s="548"/>
      <c r="BM65" s="550"/>
      <c r="BN65" s="558">
        <v>8</v>
      </c>
      <c r="BO65" s="548"/>
      <c r="BP65" s="548"/>
      <c r="BQ65" s="548">
        <v>8</v>
      </c>
      <c r="BR65" s="548">
        <v>22</v>
      </c>
      <c r="BS65" s="548"/>
      <c r="BT65" s="550"/>
      <c r="BU65" s="552" t="s">
        <v>142</v>
      </c>
      <c r="BV65" s="423"/>
    </row>
    <row r="66" spans="1:74" s="174" customFormat="1" ht="12" customHeight="1" thickBot="1">
      <c r="A66" s="573"/>
      <c r="B66" s="149" t="s">
        <v>201</v>
      </c>
      <c r="C66" s="606"/>
      <c r="D66" s="607"/>
      <c r="E66" s="583"/>
      <c r="F66" s="583"/>
      <c r="G66" s="584"/>
      <c r="H66" s="603"/>
      <c r="I66" s="604"/>
      <c r="J66" s="559"/>
      <c r="K66" s="549"/>
      <c r="L66" s="549"/>
      <c r="M66" s="549"/>
      <c r="N66" s="568"/>
      <c r="O66" s="602"/>
      <c r="P66" s="584"/>
      <c r="Q66" s="585"/>
      <c r="R66" s="583"/>
      <c r="S66" s="583"/>
      <c r="T66" s="583"/>
      <c r="U66" s="583"/>
      <c r="V66" s="583"/>
      <c r="W66" s="584"/>
      <c r="X66" s="600"/>
      <c r="Y66" s="598"/>
      <c r="Z66" s="598"/>
      <c r="AA66" s="598"/>
      <c r="AB66" s="598"/>
      <c r="AC66" s="598"/>
      <c r="AD66" s="599"/>
      <c r="AE66" s="585"/>
      <c r="AF66" s="583"/>
      <c r="AG66" s="583"/>
      <c r="AH66" s="583"/>
      <c r="AI66" s="583"/>
      <c r="AJ66" s="583"/>
      <c r="AK66" s="584"/>
      <c r="AL66" s="585"/>
      <c r="AM66" s="583"/>
      <c r="AN66" s="583"/>
      <c r="AO66" s="583"/>
      <c r="AP66" s="583"/>
      <c r="AQ66" s="583"/>
      <c r="AR66" s="584"/>
      <c r="AS66" s="597"/>
      <c r="AT66" s="611"/>
      <c r="AU66" s="611"/>
      <c r="AV66" s="611"/>
      <c r="AW66" s="611"/>
      <c r="AX66" s="611"/>
      <c r="AY66" s="609"/>
      <c r="AZ66" s="585"/>
      <c r="BA66" s="583"/>
      <c r="BB66" s="583"/>
      <c r="BC66" s="583"/>
      <c r="BD66" s="583"/>
      <c r="BE66" s="583"/>
      <c r="BF66" s="584"/>
      <c r="BG66" s="585"/>
      <c r="BH66" s="583"/>
      <c r="BI66" s="583"/>
      <c r="BJ66" s="583"/>
      <c r="BK66" s="583"/>
      <c r="BL66" s="583"/>
      <c r="BM66" s="584"/>
      <c r="BN66" s="585"/>
      <c r="BO66" s="583"/>
      <c r="BP66" s="583"/>
      <c r="BQ66" s="583"/>
      <c r="BR66" s="583"/>
      <c r="BS66" s="583"/>
      <c r="BT66" s="584"/>
      <c r="BU66" s="571"/>
      <c r="BV66" s="423"/>
    </row>
    <row r="67" spans="1:74" s="169" customFormat="1" ht="13.5" customHeight="1" thickBot="1">
      <c r="A67" s="554" t="s">
        <v>93</v>
      </c>
      <c r="B67" s="555"/>
      <c r="C67" s="156">
        <v>0</v>
      </c>
      <c r="D67" s="157">
        <v>3</v>
      </c>
      <c r="E67" s="157">
        <v>0</v>
      </c>
      <c r="F67" s="157">
        <v>0</v>
      </c>
      <c r="G67" s="158">
        <v>0</v>
      </c>
      <c r="H67" s="170">
        <f>SUM(H63:H66)</f>
        <v>6</v>
      </c>
      <c r="I67" s="96">
        <f>SUM(I63:I66)</f>
        <v>180</v>
      </c>
      <c r="J67" s="161">
        <f aca="true" t="shared" si="15" ref="J67:BT67">SUM(J63:J66)</f>
        <v>72</v>
      </c>
      <c r="K67" s="162">
        <f t="shared" si="15"/>
        <v>16</v>
      </c>
      <c r="L67" s="162">
        <f t="shared" si="15"/>
        <v>0</v>
      </c>
      <c r="M67" s="162">
        <f t="shared" si="15"/>
        <v>56</v>
      </c>
      <c r="N67" s="162">
        <f t="shared" si="15"/>
        <v>108</v>
      </c>
      <c r="O67" s="164">
        <f t="shared" si="15"/>
        <v>0</v>
      </c>
      <c r="P67" s="96">
        <f t="shared" si="15"/>
        <v>0</v>
      </c>
      <c r="Q67" s="165">
        <f t="shared" si="15"/>
        <v>0</v>
      </c>
      <c r="R67" s="166">
        <f t="shared" si="15"/>
        <v>0</v>
      </c>
      <c r="S67" s="166">
        <f t="shared" si="15"/>
        <v>0</v>
      </c>
      <c r="T67" s="166">
        <f t="shared" si="15"/>
        <v>0</v>
      </c>
      <c r="U67" s="166">
        <f t="shared" si="15"/>
        <v>0</v>
      </c>
      <c r="V67" s="166">
        <f t="shared" si="15"/>
        <v>0</v>
      </c>
      <c r="W67" s="166">
        <f t="shared" si="15"/>
        <v>0</v>
      </c>
      <c r="X67" s="164">
        <f t="shared" si="15"/>
        <v>0</v>
      </c>
      <c r="Y67" s="89">
        <f t="shared" si="15"/>
        <v>0</v>
      </c>
      <c r="Z67" s="89">
        <f t="shared" si="15"/>
        <v>0</v>
      </c>
      <c r="AA67" s="89">
        <f t="shared" si="15"/>
        <v>0</v>
      </c>
      <c r="AB67" s="89">
        <f t="shared" si="15"/>
        <v>0</v>
      </c>
      <c r="AC67" s="89">
        <f t="shared" si="15"/>
        <v>0</v>
      </c>
      <c r="AD67" s="96">
        <f t="shared" si="15"/>
        <v>0</v>
      </c>
      <c r="AE67" s="165">
        <f t="shared" si="15"/>
        <v>0</v>
      </c>
      <c r="AF67" s="166">
        <f t="shared" si="15"/>
        <v>0</v>
      </c>
      <c r="AG67" s="166">
        <f t="shared" si="15"/>
        <v>0</v>
      </c>
      <c r="AH67" s="166">
        <f t="shared" si="15"/>
        <v>0</v>
      </c>
      <c r="AI67" s="166">
        <f t="shared" si="15"/>
        <v>0</v>
      </c>
      <c r="AJ67" s="166">
        <f t="shared" si="15"/>
        <v>0</v>
      </c>
      <c r="AK67" s="166">
        <f t="shared" si="15"/>
        <v>0</v>
      </c>
      <c r="AL67" s="164">
        <f t="shared" si="15"/>
        <v>32</v>
      </c>
      <c r="AM67" s="89">
        <f t="shared" si="15"/>
        <v>16</v>
      </c>
      <c r="AN67" s="89">
        <f t="shared" si="15"/>
        <v>0</v>
      </c>
      <c r="AO67" s="89">
        <f t="shared" si="15"/>
        <v>16</v>
      </c>
      <c r="AP67" s="89">
        <f t="shared" si="15"/>
        <v>58</v>
      </c>
      <c r="AQ67" s="89">
        <f t="shared" si="15"/>
        <v>0</v>
      </c>
      <c r="AR67" s="96">
        <f t="shared" si="15"/>
        <v>0</v>
      </c>
      <c r="AS67" s="165">
        <f t="shared" si="15"/>
        <v>0</v>
      </c>
      <c r="AT67" s="166">
        <f t="shared" si="15"/>
        <v>0</v>
      </c>
      <c r="AU67" s="166">
        <f t="shared" si="15"/>
        <v>0</v>
      </c>
      <c r="AV67" s="166">
        <f t="shared" si="15"/>
        <v>0</v>
      </c>
      <c r="AW67" s="166">
        <f t="shared" si="15"/>
        <v>0</v>
      </c>
      <c r="AX67" s="166">
        <f t="shared" si="15"/>
        <v>0</v>
      </c>
      <c r="AY67" s="166">
        <f t="shared" si="15"/>
        <v>0</v>
      </c>
      <c r="AZ67" s="164">
        <f t="shared" si="15"/>
        <v>0</v>
      </c>
      <c r="BA67" s="89">
        <f t="shared" si="15"/>
        <v>0</v>
      </c>
      <c r="BB67" s="89">
        <f t="shared" si="15"/>
        <v>0</v>
      </c>
      <c r="BC67" s="89">
        <f t="shared" si="15"/>
        <v>0</v>
      </c>
      <c r="BD67" s="89">
        <f t="shared" si="15"/>
        <v>0</v>
      </c>
      <c r="BE67" s="89">
        <f t="shared" si="15"/>
        <v>0</v>
      </c>
      <c r="BF67" s="96">
        <f t="shared" si="15"/>
        <v>0</v>
      </c>
      <c r="BG67" s="165">
        <f t="shared" si="15"/>
        <v>32</v>
      </c>
      <c r="BH67" s="166">
        <f t="shared" si="15"/>
        <v>0</v>
      </c>
      <c r="BI67" s="166">
        <f t="shared" si="15"/>
        <v>0</v>
      </c>
      <c r="BJ67" s="166">
        <f t="shared" si="15"/>
        <v>32</v>
      </c>
      <c r="BK67" s="166">
        <f t="shared" si="15"/>
        <v>28</v>
      </c>
      <c r="BL67" s="166">
        <f t="shared" si="15"/>
        <v>0</v>
      </c>
      <c r="BM67" s="166">
        <f t="shared" si="15"/>
        <v>0</v>
      </c>
      <c r="BN67" s="164">
        <f t="shared" si="15"/>
        <v>8</v>
      </c>
      <c r="BO67" s="89">
        <f t="shared" si="15"/>
        <v>0</v>
      </c>
      <c r="BP67" s="89">
        <f t="shared" si="15"/>
        <v>0</v>
      </c>
      <c r="BQ67" s="89">
        <f t="shared" si="15"/>
        <v>8</v>
      </c>
      <c r="BR67" s="89">
        <f t="shared" si="15"/>
        <v>22</v>
      </c>
      <c r="BS67" s="89">
        <f t="shared" si="15"/>
        <v>0</v>
      </c>
      <c r="BT67" s="96">
        <f t="shared" si="15"/>
        <v>0</v>
      </c>
      <c r="BU67" s="167"/>
      <c r="BV67" s="168"/>
    </row>
    <row r="68" spans="1:73" s="175" customFormat="1" ht="13.5" thickBot="1">
      <c r="A68" s="637" t="s">
        <v>218</v>
      </c>
      <c r="B68" s="638" t="s">
        <v>58</v>
      </c>
      <c r="C68" s="638"/>
      <c r="D68" s="638"/>
      <c r="E68" s="638"/>
      <c r="F68" s="638"/>
      <c r="G68" s="638"/>
      <c r="H68" s="638">
        <v>7.5</v>
      </c>
      <c r="I68" s="638"/>
      <c r="J68" s="639"/>
      <c r="K68" s="639"/>
      <c r="L68" s="639"/>
      <c r="M68" s="639"/>
      <c r="N68" s="639"/>
      <c r="O68" s="638"/>
      <c r="P68" s="638"/>
      <c r="Q68" s="638">
        <f>R68+S68+T68</f>
        <v>0</v>
      </c>
      <c r="R68" s="638"/>
      <c r="S68" s="638"/>
      <c r="T68" s="638"/>
      <c r="U68" s="638"/>
      <c r="V68" s="638"/>
      <c r="W68" s="638"/>
      <c r="X68" s="638">
        <f>Y68+Z68+AA68</f>
        <v>0</v>
      </c>
      <c r="Y68" s="638"/>
      <c r="Z68" s="638"/>
      <c r="AA68" s="638"/>
      <c r="AB68" s="638"/>
      <c r="AC68" s="638"/>
      <c r="AD68" s="638"/>
      <c r="AE68" s="638">
        <f>AF68+AG68+AH68</f>
        <v>0</v>
      </c>
      <c r="AF68" s="638"/>
      <c r="AG68" s="638"/>
      <c r="AH68" s="638"/>
      <c r="AI68" s="638"/>
      <c r="AJ68" s="638"/>
      <c r="AK68" s="638"/>
      <c r="AL68" s="638">
        <f>AM68+AN68+AO68</f>
        <v>0</v>
      </c>
      <c r="AM68" s="638"/>
      <c r="AN68" s="638"/>
      <c r="AO68" s="638"/>
      <c r="AP68" s="638"/>
      <c r="AQ68" s="638"/>
      <c r="AR68" s="638"/>
      <c r="AS68" s="638">
        <f>AT68+AU68+AV68</f>
        <v>0</v>
      </c>
      <c r="AT68" s="638"/>
      <c r="AU68" s="638"/>
      <c r="AV68" s="638"/>
      <c r="AW68" s="638"/>
      <c r="AX68" s="638"/>
      <c r="AY68" s="638"/>
      <c r="AZ68" s="638">
        <f>BA68+BB68+BC68</f>
        <v>0</v>
      </c>
      <c r="BA68" s="638"/>
      <c r="BB68" s="638"/>
      <c r="BC68" s="638"/>
      <c r="BD68" s="638"/>
      <c r="BE68" s="638"/>
      <c r="BF68" s="638"/>
      <c r="BG68" s="638">
        <f>BH68+BI68+BJ68</f>
        <v>0</v>
      </c>
      <c r="BH68" s="638"/>
      <c r="BI68" s="638"/>
      <c r="BJ68" s="638"/>
      <c r="BK68" s="638"/>
      <c r="BL68" s="638"/>
      <c r="BM68" s="638"/>
      <c r="BN68" s="638">
        <f>BO68+BP68+BQ68</f>
        <v>0</v>
      </c>
      <c r="BO68" s="638"/>
      <c r="BP68" s="638"/>
      <c r="BQ68" s="638"/>
      <c r="BR68" s="638"/>
      <c r="BS68" s="638"/>
      <c r="BT68" s="638"/>
      <c r="BU68" s="640" t="s">
        <v>20</v>
      </c>
    </row>
    <row r="69" spans="1:74" s="131" customFormat="1" ht="10.5" customHeight="1">
      <c r="A69" s="641">
        <v>38</v>
      </c>
      <c r="B69" s="121" t="s">
        <v>208</v>
      </c>
      <c r="C69" s="642" t="s">
        <v>155</v>
      </c>
      <c r="D69" s="643"/>
      <c r="E69" s="627">
        <v>8</v>
      </c>
      <c r="F69" s="627"/>
      <c r="G69" s="628">
        <v>7</v>
      </c>
      <c r="H69" s="644">
        <v>9</v>
      </c>
      <c r="I69" s="635">
        <v>270</v>
      </c>
      <c r="J69" s="630">
        <f aca="true" t="shared" si="16" ref="J69:M85">SUM(Q69,X69,AE69,AL69,AS69,AZ69,BG69,BN69)</f>
        <v>96</v>
      </c>
      <c r="K69" s="627">
        <f t="shared" si="16"/>
        <v>48</v>
      </c>
      <c r="L69" s="627">
        <f t="shared" si="16"/>
        <v>24</v>
      </c>
      <c r="M69" s="627">
        <f t="shared" si="16"/>
        <v>24</v>
      </c>
      <c r="N69" s="636">
        <f aca="true" t="shared" si="17" ref="N69:N85">SUM(BR69:BT69,BK69:BM69,BD69:BF69,AW69:AY69,AP69:AR69,AI69:AK69,AB69:AD69,U69:W69)</f>
        <v>174</v>
      </c>
      <c r="O69" s="634">
        <v>35</v>
      </c>
      <c r="P69" s="628">
        <v>60</v>
      </c>
      <c r="Q69" s="630"/>
      <c r="R69" s="627"/>
      <c r="S69" s="627"/>
      <c r="T69" s="627"/>
      <c r="U69" s="627"/>
      <c r="V69" s="627"/>
      <c r="W69" s="628"/>
      <c r="X69" s="632"/>
      <c r="Y69" s="633"/>
      <c r="Z69" s="633"/>
      <c r="AA69" s="633"/>
      <c r="AB69" s="633"/>
      <c r="AC69" s="633"/>
      <c r="AD69" s="631"/>
      <c r="AE69" s="630"/>
      <c r="AF69" s="627"/>
      <c r="AG69" s="627"/>
      <c r="AH69" s="627"/>
      <c r="AI69" s="627"/>
      <c r="AJ69" s="627"/>
      <c r="AK69" s="628"/>
      <c r="AL69" s="630"/>
      <c r="AM69" s="627"/>
      <c r="AN69" s="627"/>
      <c r="AO69" s="627"/>
      <c r="AP69" s="627"/>
      <c r="AQ69" s="627"/>
      <c r="AR69" s="628"/>
      <c r="AS69" s="632"/>
      <c r="AT69" s="633"/>
      <c r="AU69" s="633"/>
      <c r="AV69" s="633"/>
      <c r="AW69" s="633"/>
      <c r="AX69" s="633"/>
      <c r="AY69" s="631"/>
      <c r="AZ69" s="630"/>
      <c r="BA69" s="627"/>
      <c r="BB69" s="627"/>
      <c r="BC69" s="627"/>
      <c r="BD69" s="627"/>
      <c r="BE69" s="627"/>
      <c r="BF69" s="628"/>
      <c r="BG69" s="630">
        <v>64</v>
      </c>
      <c r="BH69" s="627">
        <v>32</v>
      </c>
      <c r="BI69" s="627">
        <v>16</v>
      </c>
      <c r="BJ69" s="627">
        <v>16</v>
      </c>
      <c r="BK69" s="627">
        <v>21</v>
      </c>
      <c r="BL69" s="627">
        <v>5</v>
      </c>
      <c r="BM69" s="628">
        <v>30</v>
      </c>
      <c r="BN69" s="630">
        <v>32</v>
      </c>
      <c r="BO69" s="627">
        <v>16</v>
      </c>
      <c r="BP69" s="627">
        <v>8</v>
      </c>
      <c r="BQ69" s="627">
        <v>8</v>
      </c>
      <c r="BR69" s="627">
        <v>58</v>
      </c>
      <c r="BS69" s="627">
        <v>30</v>
      </c>
      <c r="BT69" s="628">
        <v>30</v>
      </c>
      <c r="BU69" s="629" t="s">
        <v>142</v>
      </c>
      <c r="BV69" s="130"/>
    </row>
    <row r="70" spans="1:74" s="138" customFormat="1" ht="12" customHeight="1">
      <c r="A70" s="573"/>
      <c r="B70" s="138" t="s">
        <v>192</v>
      </c>
      <c r="C70" s="606"/>
      <c r="D70" s="607"/>
      <c r="E70" s="583"/>
      <c r="F70" s="583"/>
      <c r="G70" s="584"/>
      <c r="H70" s="603"/>
      <c r="I70" s="604"/>
      <c r="J70" s="585"/>
      <c r="K70" s="583"/>
      <c r="L70" s="583"/>
      <c r="M70" s="583"/>
      <c r="N70" s="601"/>
      <c r="O70" s="602"/>
      <c r="P70" s="584"/>
      <c r="Q70" s="585"/>
      <c r="R70" s="583"/>
      <c r="S70" s="583"/>
      <c r="T70" s="583"/>
      <c r="U70" s="583"/>
      <c r="V70" s="583"/>
      <c r="W70" s="584"/>
      <c r="X70" s="600"/>
      <c r="Y70" s="598"/>
      <c r="Z70" s="598"/>
      <c r="AA70" s="598"/>
      <c r="AB70" s="598"/>
      <c r="AC70" s="598"/>
      <c r="AD70" s="599"/>
      <c r="AE70" s="585"/>
      <c r="AF70" s="583"/>
      <c r="AG70" s="583"/>
      <c r="AH70" s="583"/>
      <c r="AI70" s="583"/>
      <c r="AJ70" s="583"/>
      <c r="AK70" s="584"/>
      <c r="AL70" s="585"/>
      <c r="AM70" s="583"/>
      <c r="AN70" s="583"/>
      <c r="AO70" s="583"/>
      <c r="AP70" s="583"/>
      <c r="AQ70" s="583"/>
      <c r="AR70" s="584"/>
      <c r="AS70" s="600"/>
      <c r="AT70" s="598"/>
      <c r="AU70" s="598"/>
      <c r="AV70" s="598"/>
      <c r="AW70" s="598"/>
      <c r="AX70" s="598"/>
      <c r="AY70" s="599"/>
      <c r="AZ70" s="585"/>
      <c r="BA70" s="583"/>
      <c r="BB70" s="583"/>
      <c r="BC70" s="583"/>
      <c r="BD70" s="583"/>
      <c r="BE70" s="583"/>
      <c r="BF70" s="584"/>
      <c r="BG70" s="585"/>
      <c r="BH70" s="583"/>
      <c r="BI70" s="583"/>
      <c r="BJ70" s="583"/>
      <c r="BK70" s="583"/>
      <c r="BL70" s="583"/>
      <c r="BM70" s="584"/>
      <c r="BN70" s="585"/>
      <c r="BO70" s="583"/>
      <c r="BP70" s="583"/>
      <c r="BQ70" s="583"/>
      <c r="BR70" s="583"/>
      <c r="BS70" s="583"/>
      <c r="BT70" s="584"/>
      <c r="BU70" s="571"/>
      <c r="BV70" s="422"/>
    </row>
    <row r="71" spans="1:74" s="138" customFormat="1" ht="12" customHeight="1">
      <c r="A71" s="572">
        <v>39</v>
      </c>
      <c r="B71" s="179" t="s">
        <v>128</v>
      </c>
      <c r="C71" s="622" t="s">
        <v>150</v>
      </c>
      <c r="D71" s="623"/>
      <c r="E71" s="566">
        <v>7</v>
      </c>
      <c r="F71" s="566"/>
      <c r="G71" s="615"/>
      <c r="H71" s="620">
        <v>6</v>
      </c>
      <c r="I71" s="621">
        <v>180</v>
      </c>
      <c r="J71" s="582">
        <f t="shared" si="16"/>
        <v>64</v>
      </c>
      <c r="K71" s="566">
        <f t="shared" si="16"/>
        <v>32</v>
      </c>
      <c r="L71" s="566">
        <f t="shared" si="16"/>
        <v>16</v>
      </c>
      <c r="M71" s="566">
        <f t="shared" si="16"/>
        <v>16</v>
      </c>
      <c r="N71" s="567">
        <f t="shared" si="17"/>
        <v>116</v>
      </c>
      <c r="O71" s="619">
        <v>30</v>
      </c>
      <c r="P71" s="615">
        <v>30</v>
      </c>
      <c r="Q71" s="582"/>
      <c r="R71" s="566"/>
      <c r="S71" s="566"/>
      <c r="T71" s="566"/>
      <c r="U71" s="566"/>
      <c r="V71" s="566"/>
      <c r="W71" s="615"/>
      <c r="X71" s="618"/>
      <c r="Y71" s="616"/>
      <c r="Z71" s="616"/>
      <c r="AA71" s="616"/>
      <c r="AB71" s="616"/>
      <c r="AC71" s="616"/>
      <c r="AD71" s="617"/>
      <c r="AE71" s="582"/>
      <c r="AF71" s="566"/>
      <c r="AG71" s="566"/>
      <c r="AH71" s="566"/>
      <c r="AI71" s="566"/>
      <c r="AJ71" s="566"/>
      <c r="AK71" s="615"/>
      <c r="AL71" s="582"/>
      <c r="AM71" s="566"/>
      <c r="AN71" s="566"/>
      <c r="AO71" s="566"/>
      <c r="AP71" s="566"/>
      <c r="AQ71" s="566"/>
      <c r="AR71" s="615"/>
      <c r="AS71" s="618"/>
      <c r="AT71" s="616"/>
      <c r="AU71" s="616"/>
      <c r="AV71" s="616"/>
      <c r="AW71" s="616"/>
      <c r="AX71" s="616"/>
      <c r="AY71" s="617"/>
      <c r="AZ71" s="582"/>
      <c r="BA71" s="566"/>
      <c r="BB71" s="566"/>
      <c r="BC71" s="566"/>
      <c r="BD71" s="566"/>
      <c r="BE71" s="566"/>
      <c r="BF71" s="615"/>
      <c r="BG71" s="582">
        <v>64</v>
      </c>
      <c r="BH71" s="566">
        <v>32</v>
      </c>
      <c r="BI71" s="566">
        <v>16</v>
      </c>
      <c r="BJ71" s="566">
        <v>16</v>
      </c>
      <c r="BK71" s="566">
        <v>56</v>
      </c>
      <c r="BL71" s="566">
        <v>30</v>
      </c>
      <c r="BM71" s="615">
        <v>30</v>
      </c>
      <c r="BN71" s="582"/>
      <c r="BO71" s="566"/>
      <c r="BP71" s="566"/>
      <c r="BQ71" s="566"/>
      <c r="BR71" s="566"/>
      <c r="BS71" s="566"/>
      <c r="BT71" s="615"/>
      <c r="BU71" s="614" t="s">
        <v>142</v>
      </c>
      <c r="BV71" s="422"/>
    </row>
    <row r="72" spans="1:74" s="138" customFormat="1" ht="12" customHeight="1">
      <c r="A72" s="605"/>
      <c r="B72" s="135" t="s">
        <v>180</v>
      </c>
      <c r="C72" s="606"/>
      <c r="D72" s="607"/>
      <c r="E72" s="583"/>
      <c r="F72" s="583"/>
      <c r="G72" s="584"/>
      <c r="H72" s="603"/>
      <c r="I72" s="604"/>
      <c r="J72" s="585"/>
      <c r="K72" s="583"/>
      <c r="L72" s="583"/>
      <c r="M72" s="583"/>
      <c r="N72" s="601"/>
      <c r="O72" s="602"/>
      <c r="P72" s="584"/>
      <c r="Q72" s="585"/>
      <c r="R72" s="583"/>
      <c r="S72" s="583"/>
      <c r="T72" s="583"/>
      <c r="U72" s="583"/>
      <c r="V72" s="583"/>
      <c r="W72" s="584"/>
      <c r="X72" s="600"/>
      <c r="Y72" s="598"/>
      <c r="Z72" s="598"/>
      <c r="AA72" s="598"/>
      <c r="AB72" s="598"/>
      <c r="AC72" s="598"/>
      <c r="AD72" s="599"/>
      <c r="AE72" s="585"/>
      <c r="AF72" s="583"/>
      <c r="AG72" s="583"/>
      <c r="AH72" s="583"/>
      <c r="AI72" s="583"/>
      <c r="AJ72" s="583"/>
      <c r="AK72" s="584"/>
      <c r="AL72" s="585"/>
      <c r="AM72" s="583"/>
      <c r="AN72" s="583"/>
      <c r="AO72" s="583"/>
      <c r="AP72" s="583"/>
      <c r="AQ72" s="583"/>
      <c r="AR72" s="584"/>
      <c r="AS72" s="600"/>
      <c r="AT72" s="598"/>
      <c r="AU72" s="598"/>
      <c r="AV72" s="598"/>
      <c r="AW72" s="598"/>
      <c r="AX72" s="598"/>
      <c r="AY72" s="599"/>
      <c r="AZ72" s="585"/>
      <c r="BA72" s="583"/>
      <c r="BB72" s="583"/>
      <c r="BC72" s="583"/>
      <c r="BD72" s="583"/>
      <c r="BE72" s="583"/>
      <c r="BF72" s="584"/>
      <c r="BG72" s="585"/>
      <c r="BH72" s="583"/>
      <c r="BI72" s="583"/>
      <c r="BJ72" s="583"/>
      <c r="BK72" s="583"/>
      <c r="BL72" s="583"/>
      <c r="BM72" s="584"/>
      <c r="BN72" s="585"/>
      <c r="BO72" s="583"/>
      <c r="BP72" s="583"/>
      <c r="BQ72" s="583"/>
      <c r="BR72" s="583"/>
      <c r="BS72" s="583"/>
      <c r="BT72" s="584"/>
      <c r="BU72" s="571"/>
      <c r="BV72" s="422"/>
    </row>
    <row r="73" spans="1:74" s="138" customFormat="1" ht="12" customHeight="1">
      <c r="A73" s="572">
        <v>40</v>
      </c>
      <c r="B73" s="180" t="s">
        <v>130</v>
      </c>
      <c r="C73" s="622" t="s">
        <v>146</v>
      </c>
      <c r="D73" s="623"/>
      <c r="E73" s="566"/>
      <c r="F73" s="566"/>
      <c r="G73" s="615">
        <v>6</v>
      </c>
      <c r="H73" s="620">
        <v>6</v>
      </c>
      <c r="I73" s="621">
        <v>180</v>
      </c>
      <c r="J73" s="582">
        <f t="shared" si="16"/>
        <v>64</v>
      </c>
      <c r="K73" s="566">
        <f t="shared" si="16"/>
        <v>32</v>
      </c>
      <c r="L73" s="566">
        <f t="shared" si="16"/>
        <v>0</v>
      </c>
      <c r="M73" s="566">
        <f t="shared" si="16"/>
        <v>32</v>
      </c>
      <c r="N73" s="567">
        <f t="shared" si="17"/>
        <v>116</v>
      </c>
      <c r="O73" s="619">
        <v>5</v>
      </c>
      <c r="P73" s="615">
        <v>30</v>
      </c>
      <c r="Q73" s="582"/>
      <c r="R73" s="566"/>
      <c r="S73" s="566"/>
      <c r="T73" s="566"/>
      <c r="U73" s="566"/>
      <c r="V73" s="566"/>
      <c r="W73" s="615"/>
      <c r="X73" s="618"/>
      <c r="Y73" s="616"/>
      <c r="Z73" s="616"/>
      <c r="AA73" s="616"/>
      <c r="AB73" s="616"/>
      <c r="AC73" s="616"/>
      <c r="AD73" s="617"/>
      <c r="AE73" s="582"/>
      <c r="AF73" s="566"/>
      <c r="AG73" s="566"/>
      <c r="AH73" s="566"/>
      <c r="AI73" s="566"/>
      <c r="AJ73" s="566"/>
      <c r="AK73" s="615"/>
      <c r="AL73" s="582"/>
      <c r="AM73" s="566"/>
      <c r="AN73" s="566"/>
      <c r="AO73" s="566"/>
      <c r="AP73" s="566"/>
      <c r="AQ73" s="566"/>
      <c r="AR73" s="615"/>
      <c r="AS73" s="618"/>
      <c r="AT73" s="616"/>
      <c r="AU73" s="616"/>
      <c r="AV73" s="616"/>
      <c r="AW73" s="616"/>
      <c r="AX73" s="616"/>
      <c r="AY73" s="617"/>
      <c r="AZ73" s="582">
        <v>64</v>
      </c>
      <c r="BA73" s="566">
        <v>32</v>
      </c>
      <c r="BB73" s="566"/>
      <c r="BC73" s="566">
        <v>32</v>
      </c>
      <c r="BD73" s="566">
        <v>81</v>
      </c>
      <c r="BE73" s="566">
        <v>5</v>
      </c>
      <c r="BF73" s="615">
        <v>30</v>
      </c>
      <c r="BG73" s="582"/>
      <c r="BH73" s="566"/>
      <c r="BI73" s="566"/>
      <c r="BJ73" s="566"/>
      <c r="BK73" s="566"/>
      <c r="BL73" s="566"/>
      <c r="BM73" s="615"/>
      <c r="BN73" s="582"/>
      <c r="BO73" s="566"/>
      <c r="BP73" s="566"/>
      <c r="BQ73" s="566"/>
      <c r="BR73" s="566"/>
      <c r="BS73" s="566"/>
      <c r="BT73" s="615"/>
      <c r="BU73" s="614" t="s">
        <v>142</v>
      </c>
      <c r="BV73" s="422"/>
    </row>
    <row r="74" spans="1:74" s="138" customFormat="1" ht="12" customHeight="1">
      <c r="A74" s="573"/>
      <c r="B74" s="135" t="s">
        <v>182</v>
      </c>
      <c r="C74" s="606"/>
      <c r="D74" s="607"/>
      <c r="E74" s="583"/>
      <c r="F74" s="583"/>
      <c r="G74" s="584"/>
      <c r="H74" s="603"/>
      <c r="I74" s="604"/>
      <c r="J74" s="585"/>
      <c r="K74" s="583"/>
      <c r="L74" s="583"/>
      <c r="M74" s="583"/>
      <c r="N74" s="601"/>
      <c r="O74" s="602"/>
      <c r="P74" s="584"/>
      <c r="Q74" s="585"/>
      <c r="R74" s="583"/>
      <c r="S74" s="583"/>
      <c r="T74" s="583"/>
      <c r="U74" s="583"/>
      <c r="V74" s="583"/>
      <c r="W74" s="584"/>
      <c r="X74" s="600"/>
      <c r="Y74" s="598"/>
      <c r="Z74" s="598"/>
      <c r="AA74" s="598"/>
      <c r="AB74" s="598"/>
      <c r="AC74" s="598"/>
      <c r="AD74" s="599"/>
      <c r="AE74" s="585"/>
      <c r="AF74" s="583"/>
      <c r="AG74" s="583"/>
      <c r="AH74" s="583"/>
      <c r="AI74" s="583"/>
      <c r="AJ74" s="583"/>
      <c r="AK74" s="584"/>
      <c r="AL74" s="585"/>
      <c r="AM74" s="583"/>
      <c r="AN74" s="583"/>
      <c r="AO74" s="583"/>
      <c r="AP74" s="583"/>
      <c r="AQ74" s="583"/>
      <c r="AR74" s="584"/>
      <c r="AS74" s="600"/>
      <c r="AT74" s="598"/>
      <c r="AU74" s="598"/>
      <c r="AV74" s="598"/>
      <c r="AW74" s="598"/>
      <c r="AX74" s="598"/>
      <c r="AY74" s="599"/>
      <c r="AZ74" s="585"/>
      <c r="BA74" s="583"/>
      <c r="BB74" s="583"/>
      <c r="BC74" s="583"/>
      <c r="BD74" s="583"/>
      <c r="BE74" s="583"/>
      <c r="BF74" s="584"/>
      <c r="BG74" s="585"/>
      <c r="BH74" s="583"/>
      <c r="BI74" s="583"/>
      <c r="BJ74" s="583"/>
      <c r="BK74" s="583"/>
      <c r="BL74" s="583"/>
      <c r="BM74" s="584"/>
      <c r="BN74" s="585"/>
      <c r="BO74" s="583"/>
      <c r="BP74" s="583"/>
      <c r="BQ74" s="583"/>
      <c r="BR74" s="583"/>
      <c r="BS74" s="583"/>
      <c r="BT74" s="584"/>
      <c r="BU74" s="571"/>
      <c r="BV74" s="422"/>
    </row>
    <row r="75" spans="1:74" s="138" customFormat="1" ht="12" customHeight="1">
      <c r="A75" s="572">
        <v>41</v>
      </c>
      <c r="B75" s="180" t="s">
        <v>154</v>
      </c>
      <c r="C75" s="622" t="s">
        <v>150</v>
      </c>
      <c r="D75" s="623" t="s">
        <v>146</v>
      </c>
      <c r="E75" s="566"/>
      <c r="F75" s="566"/>
      <c r="G75" s="615">
        <v>7</v>
      </c>
      <c r="H75" s="620">
        <v>6</v>
      </c>
      <c r="I75" s="621">
        <v>180</v>
      </c>
      <c r="J75" s="582">
        <f t="shared" si="16"/>
        <v>96</v>
      </c>
      <c r="K75" s="566">
        <f t="shared" si="16"/>
        <v>48</v>
      </c>
      <c r="L75" s="566">
        <f t="shared" si="16"/>
        <v>0</v>
      </c>
      <c r="M75" s="566">
        <f t="shared" si="16"/>
        <v>48</v>
      </c>
      <c r="N75" s="567">
        <f t="shared" si="17"/>
        <v>84</v>
      </c>
      <c r="O75" s="619">
        <v>5</v>
      </c>
      <c r="P75" s="615">
        <v>30</v>
      </c>
      <c r="Q75" s="582"/>
      <c r="R75" s="566"/>
      <c r="S75" s="566"/>
      <c r="T75" s="566"/>
      <c r="U75" s="566"/>
      <c r="V75" s="566"/>
      <c r="W75" s="615"/>
      <c r="X75" s="618"/>
      <c r="Y75" s="616"/>
      <c r="Z75" s="616"/>
      <c r="AA75" s="616"/>
      <c r="AB75" s="616"/>
      <c r="AC75" s="616"/>
      <c r="AD75" s="617"/>
      <c r="AE75" s="582"/>
      <c r="AF75" s="566"/>
      <c r="AG75" s="566"/>
      <c r="AH75" s="566"/>
      <c r="AI75" s="566"/>
      <c r="AJ75" s="566"/>
      <c r="AK75" s="615"/>
      <c r="AL75" s="582"/>
      <c r="AM75" s="566"/>
      <c r="AN75" s="566"/>
      <c r="AO75" s="566"/>
      <c r="AP75" s="566"/>
      <c r="AQ75" s="566"/>
      <c r="AR75" s="615"/>
      <c r="AS75" s="618"/>
      <c r="AT75" s="616"/>
      <c r="AU75" s="616"/>
      <c r="AV75" s="616"/>
      <c r="AW75" s="616"/>
      <c r="AX75" s="616"/>
      <c r="AY75" s="617"/>
      <c r="AZ75" s="626">
        <v>32</v>
      </c>
      <c r="BA75" s="624">
        <v>16</v>
      </c>
      <c r="BB75" s="624"/>
      <c r="BC75" s="624">
        <v>16</v>
      </c>
      <c r="BD75" s="624">
        <v>14</v>
      </c>
      <c r="BE75" s="624"/>
      <c r="BF75" s="625"/>
      <c r="BG75" s="626">
        <v>64</v>
      </c>
      <c r="BH75" s="624">
        <v>32</v>
      </c>
      <c r="BI75" s="624"/>
      <c r="BJ75" s="624">
        <v>32</v>
      </c>
      <c r="BK75" s="624">
        <v>35</v>
      </c>
      <c r="BL75" s="624">
        <v>5</v>
      </c>
      <c r="BM75" s="625">
        <v>30</v>
      </c>
      <c r="BN75" s="582"/>
      <c r="BO75" s="566"/>
      <c r="BP75" s="566"/>
      <c r="BQ75" s="566"/>
      <c r="BR75" s="566"/>
      <c r="BS75" s="566"/>
      <c r="BT75" s="615"/>
      <c r="BU75" s="614" t="s">
        <v>142</v>
      </c>
      <c r="BV75" s="422"/>
    </row>
    <row r="76" spans="1:74" s="138" customFormat="1" ht="12" customHeight="1">
      <c r="A76" s="605"/>
      <c r="B76" s="135" t="s">
        <v>183</v>
      </c>
      <c r="C76" s="606"/>
      <c r="D76" s="607"/>
      <c r="E76" s="583"/>
      <c r="F76" s="583"/>
      <c r="G76" s="584"/>
      <c r="H76" s="603"/>
      <c r="I76" s="604"/>
      <c r="J76" s="585"/>
      <c r="K76" s="583"/>
      <c r="L76" s="583"/>
      <c r="M76" s="583"/>
      <c r="N76" s="601"/>
      <c r="O76" s="602"/>
      <c r="P76" s="584"/>
      <c r="Q76" s="585"/>
      <c r="R76" s="583"/>
      <c r="S76" s="583"/>
      <c r="T76" s="583"/>
      <c r="U76" s="583"/>
      <c r="V76" s="583"/>
      <c r="W76" s="584"/>
      <c r="X76" s="600"/>
      <c r="Y76" s="598"/>
      <c r="Z76" s="598"/>
      <c r="AA76" s="598"/>
      <c r="AB76" s="598"/>
      <c r="AC76" s="598"/>
      <c r="AD76" s="599"/>
      <c r="AE76" s="585"/>
      <c r="AF76" s="583"/>
      <c r="AG76" s="583"/>
      <c r="AH76" s="583"/>
      <c r="AI76" s="583"/>
      <c r="AJ76" s="583"/>
      <c r="AK76" s="584"/>
      <c r="AL76" s="585"/>
      <c r="AM76" s="583"/>
      <c r="AN76" s="583"/>
      <c r="AO76" s="583"/>
      <c r="AP76" s="583"/>
      <c r="AQ76" s="583"/>
      <c r="AR76" s="584"/>
      <c r="AS76" s="600"/>
      <c r="AT76" s="598"/>
      <c r="AU76" s="598"/>
      <c r="AV76" s="598"/>
      <c r="AW76" s="598"/>
      <c r="AX76" s="598"/>
      <c r="AY76" s="599"/>
      <c r="AZ76" s="595"/>
      <c r="BA76" s="587"/>
      <c r="BB76" s="587"/>
      <c r="BC76" s="587"/>
      <c r="BD76" s="587"/>
      <c r="BE76" s="587"/>
      <c r="BF76" s="589"/>
      <c r="BG76" s="595"/>
      <c r="BH76" s="587"/>
      <c r="BI76" s="587"/>
      <c r="BJ76" s="587"/>
      <c r="BK76" s="587"/>
      <c r="BL76" s="587"/>
      <c r="BM76" s="589"/>
      <c r="BN76" s="585"/>
      <c r="BO76" s="583"/>
      <c r="BP76" s="583"/>
      <c r="BQ76" s="583"/>
      <c r="BR76" s="583"/>
      <c r="BS76" s="583"/>
      <c r="BT76" s="584"/>
      <c r="BU76" s="571"/>
      <c r="BV76" s="422"/>
    </row>
    <row r="77" spans="1:74" s="138" customFormat="1" ht="12" customHeight="1">
      <c r="A77" s="572">
        <v>42</v>
      </c>
      <c r="B77" s="135" t="s">
        <v>170</v>
      </c>
      <c r="C77" s="622" t="s">
        <v>152</v>
      </c>
      <c r="D77" s="623"/>
      <c r="E77" s="566"/>
      <c r="F77" s="566">
        <v>8</v>
      </c>
      <c r="G77" s="615"/>
      <c r="H77" s="620">
        <v>6</v>
      </c>
      <c r="I77" s="621">
        <v>180</v>
      </c>
      <c r="J77" s="582">
        <f t="shared" si="16"/>
        <v>48</v>
      </c>
      <c r="K77" s="566">
        <f t="shared" si="16"/>
        <v>16</v>
      </c>
      <c r="L77" s="566">
        <f t="shared" si="16"/>
        <v>16</v>
      </c>
      <c r="M77" s="566">
        <f t="shared" si="16"/>
        <v>16</v>
      </c>
      <c r="N77" s="567">
        <f t="shared" si="17"/>
        <v>132</v>
      </c>
      <c r="O77" s="619">
        <v>30</v>
      </c>
      <c r="P77" s="615">
        <v>30</v>
      </c>
      <c r="Q77" s="582"/>
      <c r="R77" s="566"/>
      <c r="S77" s="566"/>
      <c r="T77" s="566"/>
      <c r="U77" s="566"/>
      <c r="V77" s="566"/>
      <c r="W77" s="615"/>
      <c r="X77" s="618"/>
      <c r="Y77" s="616"/>
      <c r="Z77" s="616"/>
      <c r="AA77" s="616"/>
      <c r="AB77" s="616"/>
      <c r="AC77" s="616"/>
      <c r="AD77" s="617"/>
      <c r="AE77" s="582"/>
      <c r="AF77" s="566"/>
      <c r="AG77" s="566"/>
      <c r="AH77" s="566"/>
      <c r="AI77" s="566"/>
      <c r="AJ77" s="566"/>
      <c r="AK77" s="615"/>
      <c r="AL77" s="582"/>
      <c r="AM77" s="566"/>
      <c r="AN77" s="566"/>
      <c r="AO77" s="566"/>
      <c r="AP77" s="566"/>
      <c r="AQ77" s="566"/>
      <c r="AR77" s="615"/>
      <c r="AS77" s="618"/>
      <c r="AT77" s="616"/>
      <c r="AU77" s="616"/>
      <c r="AV77" s="616"/>
      <c r="AW77" s="616"/>
      <c r="AX77" s="616"/>
      <c r="AY77" s="617"/>
      <c r="AZ77" s="582"/>
      <c r="BA77" s="566"/>
      <c r="BB77" s="566"/>
      <c r="BC77" s="566"/>
      <c r="BD77" s="566"/>
      <c r="BE77" s="566"/>
      <c r="BF77" s="615"/>
      <c r="BG77" s="582"/>
      <c r="BH77" s="566"/>
      <c r="BI77" s="566"/>
      <c r="BJ77" s="566"/>
      <c r="BK77" s="566"/>
      <c r="BL77" s="566"/>
      <c r="BM77" s="615"/>
      <c r="BN77" s="582">
        <v>48</v>
      </c>
      <c r="BO77" s="566">
        <v>16</v>
      </c>
      <c r="BP77" s="566">
        <v>16</v>
      </c>
      <c r="BQ77" s="566">
        <v>16</v>
      </c>
      <c r="BR77" s="566">
        <v>72</v>
      </c>
      <c r="BS77" s="566">
        <v>30</v>
      </c>
      <c r="BT77" s="615">
        <v>30</v>
      </c>
      <c r="BU77" s="614" t="s">
        <v>142</v>
      </c>
      <c r="BV77" s="422"/>
    </row>
    <row r="78" spans="1:74" s="138" customFormat="1" ht="12" customHeight="1">
      <c r="A78" s="573"/>
      <c r="B78" s="135" t="s">
        <v>200</v>
      </c>
      <c r="C78" s="606"/>
      <c r="D78" s="607"/>
      <c r="E78" s="583"/>
      <c r="F78" s="583"/>
      <c r="G78" s="584"/>
      <c r="H78" s="603"/>
      <c r="I78" s="604"/>
      <c r="J78" s="585"/>
      <c r="K78" s="583"/>
      <c r="L78" s="583"/>
      <c r="M78" s="583"/>
      <c r="N78" s="601"/>
      <c r="O78" s="602"/>
      <c r="P78" s="584"/>
      <c r="Q78" s="585"/>
      <c r="R78" s="583"/>
      <c r="S78" s="583"/>
      <c r="T78" s="583"/>
      <c r="U78" s="583"/>
      <c r="V78" s="583"/>
      <c r="W78" s="584"/>
      <c r="X78" s="600"/>
      <c r="Y78" s="598"/>
      <c r="Z78" s="598"/>
      <c r="AA78" s="598"/>
      <c r="AB78" s="598"/>
      <c r="AC78" s="598"/>
      <c r="AD78" s="599"/>
      <c r="AE78" s="585"/>
      <c r="AF78" s="583"/>
      <c r="AG78" s="583"/>
      <c r="AH78" s="583"/>
      <c r="AI78" s="583"/>
      <c r="AJ78" s="583"/>
      <c r="AK78" s="584"/>
      <c r="AL78" s="585"/>
      <c r="AM78" s="583"/>
      <c r="AN78" s="583"/>
      <c r="AO78" s="583"/>
      <c r="AP78" s="583"/>
      <c r="AQ78" s="583"/>
      <c r="AR78" s="584"/>
      <c r="AS78" s="600"/>
      <c r="AT78" s="598"/>
      <c r="AU78" s="598"/>
      <c r="AV78" s="598"/>
      <c r="AW78" s="598"/>
      <c r="AX78" s="598"/>
      <c r="AY78" s="599"/>
      <c r="AZ78" s="585"/>
      <c r="BA78" s="583"/>
      <c r="BB78" s="583"/>
      <c r="BC78" s="583"/>
      <c r="BD78" s="583"/>
      <c r="BE78" s="583"/>
      <c r="BF78" s="584"/>
      <c r="BG78" s="585"/>
      <c r="BH78" s="583"/>
      <c r="BI78" s="583"/>
      <c r="BJ78" s="583"/>
      <c r="BK78" s="583"/>
      <c r="BL78" s="583"/>
      <c r="BM78" s="584"/>
      <c r="BN78" s="585"/>
      <c r="BO78" s="583"/>
      <c r="BP78" s="583"/>
      <c r="BQ78" s="583"/>
      <c r="BR78" s="583"/>
      <c r="BS78" s="583"/>
      <c r="BT78" s="584"/>
      <c r="BU78" s="571"/>
      <c r="BV78" s="422"/>
    </row>
    <row r="79" spans="1:74" s="138" customFormat="1" ht="12" customHeight="1">
      <c r="A79" s="572">
        <v>43</v>
      </c>
      <c r="B79" s="135" t="s">
        <v>145</v>
      </c>
      <c r="C79" s="574" t="s">
        <v>146</v>
      </c>
      <c r="D79" s="576" t="s">
        <v>136</v>
      </c>
      <c r="E79" s="548"/>
      <c r="F79" s="548">
        <v>6</v>
      </c>
      <c r="G79" s="550">
        <v>5</v>
      </c>
      <c r="H79" s="578">
        <v>7</v>
      </c>
      <c r="I79" s="580">
        <v>210</v>
      </c>
      <c r="J79" s="582">
        <f t="shared" si="16"/>
        <v>96</v>
      </c>
      <c r="K79" s="566">
        <f t="shared" si="16"/>
        <v>32</v>
      </c>
      <c r="L79" s="566">
        <f t="shared" si="16"/>
        <v>32</v>
      </c>
      <c r="M79" s="566">
        <f t="shared" si="16"/>
        <v>32</v>
      </c>
      <c r="N79" s="567">
        <f t="shared" si="17"/>
        <v>114</v>
      </c>
      <c r="O79" s="569">
        <v>35</v>
      </c>
      <c r="P79" s="550">
        <v>30</v>
      </c>
      <c r="Q79" s="558"/>
      <c r="R79" s="548"/>
      <c r="S79" s="548"/>
      <c r="T79" s="548"/>
      <c r="U79" s="548"/>
      <c r="V79" s="548"/>
      <c r="W79" s="550"/>
      <c r="X79" s="564"/>
      <c r="Y79" s="560"/>
      <c r="Z79" s="560"/>
      <c r="AA79" s="560"/>
      <c r="AB79" s="560"/>
      <c r="AC79" s="560"/>
      <c r="AD79" s="562"/>
      <c r="AE79" s="558"/>
      <c r="AF79" s="548"/>
      <c r="AG79" s="548"/>
      <c r="AH79" s="548"/>
      <c r="AI79" s="548"/>
      <c r="AJ79" s="548"/>
      <c r="AK79" s="550"/>
      <c r="AL79" s="558"/>
      <c r="AM79" s="548"/>
      <c r="AN79" s="548"/>
      <c r="AO79" s="548"/>
      <c r="AP79" s="548"/>
      <c r="AQ79" s="548"/>
      <c r="AR79" s="550"/>
      <c r="AS79" s="612">
        <v>48</v>
      </c>
      <c r="AT79" s="590">
        <v>16</v>
      </c>
      <c r="AU79" s="590">
        <v>16</v>
      </c>
      <c r="AV79" s="590">
        <v>16</v>
      </c>
      <c r="AW79" s="590">
        <v>37</v>
      </c>
      <c r="AX79" s="590">
        <v>5</v>
      </c>
      <c r="AY79" s="592"/>
      <c r="AZ79" s="594">
        <v>48</v>
      </c>
      <c r="BA79" s="586">
        <v>16</v>
      </c>
      <c r="BB79" s="586">
        <v>16</v>
      </c>
      <c r="BC79" s="586">
        <v>16</v>
      </c>
      <c r="BD79" s="586">
        <v>12</v>
      </c>
      <c r="BE79" s="586">
        <v>30</v>
      </c>
      <c r="BF79" s="588">
        <v>30</v>
      </c>
      <c r="BG79" s="558"/>
      <c r="BH79" s="548"/>
      <c r="BI79" s="548"/>
      <c r="BJ79" s="548"/>
      <c r="BK79" s="548"/>
      <c r="BL79" s="548"/>
      <c r="BM79" s="550"/>
      <c r="BN79" s="558"/>
      <c r="BO79" s="548"/>
      <c r="BP79" s="548"/>
      <c r="BQ79" s="548"/>
      <c r="BR79" s="548"/>
      <c r="BS79" s="548"/>
      <c r="BT79" s="550"/>
      <c r="BU79" s="552" t="s">
        <v>142</v>
      </c>
      <c r="BV79" s="422"/>
    </row>
    <row r="80" spans="1:74" s="138" customFormat="1" ht="12" customHeight="1">
      <c r="A80" s="605"/>
      <c r="B80" s="135" t="s">
        <v>199</v>
      </c>
      <c r="C80" s="606"/>
      <c r="D80" s="607"/>
      <c r="E80" s="583"/>
      <c r="F80" s="583"/>
      <c r="G80" s="584"/>
      <c r="H80" s="603"/>
      <c r="I80" s="604"/>
      <c r="J80" s="585"/>
      <c r="K80" s="583"/>
      <c r="L80" s="583"/>
      <c r="M80" s="583"/>
      <c r="N80" s="601"/>
      <c r="O80" s="602"/>
      <c r="P80" s="584"/>
      <c r="Q80" s="585"/>
      <c r="R80" s="583"/>
      <c r="S80" s="583"/>
      <c r="T80" s="583"/>
      <c r="U80" s="583"/>
      <c r="V80" s="583"/>
      <c r="W80" s="584"/>
      <c r="X80" s="600"/>
      <c r="Y80" s="598"/>
      <c r="Z80" s="598"/>
      <c r="AA80" s="598"/>
      <c r="AB80" s="598"/>
      <c r="AC80" s="598"/>
      <c r="AD80" s="599"/>
      <c r="AE80" s="585"/>
      <c r="AF80" s="583"/>
      <c r="AG80" s="583"/>
      <c r="AH80" s="583"/>
      <c r="AI80" s="583"/>
      <c r="AJ80" s="583"/>
      <c r="AK80" s="584"/>
      <c r="AL80" s="585"/>
      <c r="AM80" s="583"/>
      <c r="AN80" s="583"/>
      <c r="AO80" s="583"/>
      <c r="AP80" s="583"/>
      <c r="AQ80" s="583"/>
      <c r="AR80" s="584"/>
      <c r="AS80" s="613"/>
      <c r="AT80" s="591"/>
      <c r="AU80" s="591"/>
      <c r="AV80" s="591"/>
      <c r="AW80" s="591"/>
      <c r="AX80" s="591"/>
      <c r="AY80" s="593"/>
      <c r="AZ80" s="595"/>
      <c r="BA80" s="587"/>
      <c r="BB80" s="587"/>
      <c r="BC80" s="587"/>
      <c r="BD80" s="587"/>
      <c r="BE80" s="587"/>
      <c r="BF80" s="589"/>
      <c r="BG80" s="585"/>
      <c r="BH80" s="583"/>
      <c r="BI80" s="583"/>
      <c r="BJ80" s="583"/>
      <c r="BK80" s="583"/>
      <c r="BL80" s="583"/>
      <c r="BM80" s="584"/>
      <c r="BN80" s="585"/>
      <c r="BO80" s="583"/>
      <c r="BP80" s="583"/>
      <c r="BQ80" s="583"/>
      <c r="BR80" s="583"/>
      <c r="BS80" s="583"/>
      <c r="BT80" s="584"/>
      <c r="BU80" s="571"/>
      <c r="BV80" s="422"/>
    </row>
    <row r="81" spans="1:74" s="138" customFormat="1" ht="12" customHeight="1">
      <c r="A81" s="572">
        <v>44</v>
      </c>
      <c r="B81" s="135" t="s">
        <v>190</v>
      </c>
      <c r="C81" s="574" t="s">
        <v>136</v>
      </c>
      <c r="D81" s="576"/>
      <c r="E81" s="548"/>
      <c r="F81" s="548"/>
      <c r="G81" s="550"/>
      <c r="H81" s="578">
        <v>3</v>
      </c>
      <c r="I81" s="580">
        <v>90</v>
      </c>
      <c r="J81" s="582">
        <f t="shared" si="16"/>
        <v>48</v>
      </c>
      <c r="K81" s="566">
        <f t="shared" si="16"/>
        <v>32</v>
      </c>
      <c r="L81" s="566">
        <f t="shared" si="16"/>
        <v>16</v>
      </c>
      <c r="M81" s="566">
        <f t="shared" si="16"/>
        <v>0</v>
      </c>
      <c r="N81" s="567">
        <f t="shared" si="17"/>
        <v>42</v>
      </c>
      <c r="O81" s="569"/>
      <c r="P81" s="550">
        <v>30</v>
      </c>
      <c r="Q81" s="558"/>
      <c r="R81" s="548"/>
      <c r="S81" s="548"/>
      <c r="T81" s="548"/>
      <c r="U81" s="548"/>
      <c r="V81" s="548"/>
      <c r="W81" s="550"/>
      <c r="X81" s="564"/>
      <c r="Y81" s="560"/>
      <c r="Z81" s="560"/>
      <c r="AA81" s="560"/>
      <c r="AB81" s="560"/>
      <c r="AC81" s="560"/>
      <c r="AD81" s="562"/>
      <c r="AE81" s="558"/>
      <c r="AF81" s="548"/>
      <c r="AG81" s="548"/>
      <c r="AH81" s="548"/>
      <c r="AI81" s="548"/>
      <c r="AJ81" s="548"/>
      <c r="AK81" s="550"/>
      <c r="AL81" s="558"/>
      <c r="AM81" s="548"/>
      <c r="AN81" s="548"/>
      <c r="AO81" s="548"/>
      <c r="AP81" s="548"/>
      <c r="AQ81" s="548"/>
      <c r="AR81" s="550"/>
      <c r="AS81" s="596">
        <v>48</v>
      </c>
      <c r="AT81" s="610">
        <v>32</v>
      </c>
      <c r="AU81" s="610">
        <v>16</v>
      </c>
      <c r="AV81" s="610"/>
      <c r="AW81" s="610">
        <v>12</v>
      </c>
      <c r="AX81" s="610"/>
      <c r="AY81" s="608">
        <v>30</v>
      </c>
      <c r="AZ81" s="558"/>
      <c r="BA81" s="548"/>
      <c r="BB81" s="548"/>
      <c r="BC81" s="548"/>
      <c r="BD81" s="548"/>
      <c r="BE81" s="548"/>
      <c r="BF81" s="550"/>
      <c r="BG81" s="558"/>
      <c r="BH81" s="548"/>
      <c r="BI81" s="548"/>
      <c r="BJ81" s="548"/>
      <c r="BK81" s="548"/>
      <c r="BL81" s="548"/>
      <c r="BM81" s="550"/>
      <c r="BN81" s="558"/>
      <c r="BO81" s="548"/>
      <c r="BP81" s="548"/>
      <c r="BQ81" s="548"/>
      <c r="BR81" s="548"/>
      <c r="BS81" s="548"/>
      <c r="BT81" s="550"/>
      <c r="BU81" s="552" t="s">
        <v>172</v>
      </c>
      <c r="BV81" s="422"/>
    </row>
    <row r="82" spans="1:74" s="138" customFormat="1" ht="12" customHeight="1">
      <c r="A82" s="573"/>
      <c r="B82" s="135" t="s">
        <v>181</v>
      </c>
      <c r="C82" s="606"/>
      <c r="D82" s="607"/>
      <c r="E82" s="583"/>
      <c r="F82" s="583"/>
      <c r="G82" s="584"/>
      <c r="H82" s="603"/>
      <c r="I82" s="604"/>
      <c r="J82" s="585"/>
      <c r="K82" s="583"/>
      <c r="L82" s="583"/>
      <c r="M82" s="583"/>
      <c r="N82" s="601"/>
      <c r="O82" s="602"/>
      <c r="P82" s="584"/>
      <c r="Q82" s="585"/>
      <c r="R82" s="583"/>
      <c r="S82" s="583"/>
      <c r="T82" s="583"/>
      <c r="U82" s="583"/>
      <c r="V82" s="583"/>
      <c r="W82" s="584"/>
      <c r="X82" s="600"/>
      <c r="Y82" s="598"/>
      <c r="Z82" s="598"/>
      <c r="AA82" s="598"/>
      <c r="AB82" s="598"/>
      <c r="AC82" s="598"/>
      <c r="AD82" s="599"/>
      <c r="AE82" s="585"/>
      <c r="AF82" s="583"/>
      <c r="AG82" s="583"/>
      <c r="AH82" s="583"/>
      <c r="AI82" s="583"/>
      <c r="AJ82" s="583"/>
      <c r="AK82" s="584"/>
      <c r="AL82" s="585"/>
      <c r="AM82" s="583"/>
      <c r="AN82" s="583"/>
      <c r="AO82" s="583"/>
      <c r="AP82" s="583"/>
      <c r="AQ82" s="583"/>
      <c r="AR82" s="584"/>
      <c r="AS82" s="597"/>
      <c r="AT82" s="611"/>
      <c r="AU82" s="611"/>
      <c r="AV82" s="611"/>
      <c r="AW82" s="611"/>
      <c r="AX82" s="611"/>
      <c r="AY82" s="609"/>
      <c r="AZ82" s="585"/>
      <c r="BA82" s="583"/>
      <c r="BB82" s="583"/>
      <c r="BC82" s="583"/>
      <c r="BD82" s="583"/>
      <c r="BE82" s="583"/>
      <c r="BF82" s="584"/>
      <c r="BG82" s="585"/>
      <c r="BH82" s="583"/>
      <c r="BI82" s="583"/>
      <c r="BJ82" s="583"/>
      <c r="BK82" s="583"/>
      <c r="BL82" s="583"/>
      <c r="BM82" s="584"/>
      <c r="BN82" s="585"/>
      <c r="BO82" s="583"/>
      <c r="BP82" s="583"/>
      <c r="BQ82" s="583"/>
      <c r="BR82" s="583"/>
      <c r="BS82" s="583"/>
      <c r="BT82" s="584"/>
      <c r="BU82" s="571"/>
      <c r="BV82" s="422"/>
    </row>
    <row r="83" spans="1:74" s="138" customFormat="1" ht="12" customHeight="1">
      <c r="A83" s="572">
        <v>45</v>
      </c>
      <c r="B83" s="135" t="s">
        <v>127</v>
      </c>
      <c r="C83" s="574" t="s">
        <v>147</v>
      </c>
      <c r="D83" s="576"/>
      <c r="E83" s="548">
        <v>6</v>
      </c>
      <c r="F83" s="548"/>
      <c r="G83" s="550">
        <v>5</v>
      </c>
      <c r="H83" s="578">
        <v>11</v>
      </c>
      <c r="I83" s="580">
        <v>330</v>
      </c>
      <c r="J83" s="582">
        <f t="shared" si="16"/>
        <v>128</v>
      </c>
      <c r="K83" s="566">
        <f t="shared" si="16"/>
        <v>64</v>
      </c>
      <c r="L83" s="566">
        <f t="shared" si="16"/>
        <v>32</v>
      </c>
      <c r="M83" s="566">
        <f t="shared" si="16"/>
        <v>32</v>
      </c>
      <c r="N83" s="567">
        <f t="shared" si="17"/>
        <v>202</v>
      </c>
      <c r="O83" s="569">
        <v>35</v>
      </c>
      <c r="P83" s="550">
        <v>60</v>
      </c>
      <c r="Q83" s="558"/>
      <c r="R83" s="548"/>
      <c r="S83" s="548"/>
      <c r="T83" s="548"/>
      <c r="U83" s="548"/>
      <c r="V83" s="548"/>
      <c r="W83" s="550"/>
      <c r="X83" s="564"/>
      <c r="Y83" s="560"/>
      <c r="Z83" s="560"/>
      <c r="AA83" s="560"/>
      <c r="AB83" s="560"/>
      <c r="AC83" s="560"/>
      <c r="AD83" s="562"/>
      <c r="AE83" s="558"/>
      <c r="AF83" s="548"/>
      <c r="AG83" s="548"/>
      <c r="AH83" s="548"/>
      <c r="AI83" s="548"/>
      <c r="AJ83" s="548"/>
      <c r="AK83" s="550"/>
      <c r="AL83" s="558"/>
      <c r="AM83" s="548"/>
      <c r="AN83" s="548"/>
      <c r="AO83" s="548"/>
      <c r="AP83" s="548"/>
      <c r="AQ83" s="548"/>
      <c r="AR83" s="550"/>
      <c r="AS83" s="596">
        <v>64</v>
      </c>
      <c r="AT83" s="590">
        <v>32</v>
      </c>
      <c r="AU83" s="590">
        <v>16</v>
      </c>
      <c r="AV83" s="590">
        <v>16</v>
      </c>
      <c r="AW83" s="590">
        <v>66</v>
      </c>
      <c r="AX83" s="590">
        <v>5</v>
      </c>
      <c r="AY83" s="592">
        <v>30</v>
      </c>
      <c r="AZ83" s="594">
        <v>64</v>
      </c>
      <c r="BA83" s="586">
        <v>32</v>
      </c>
      <c r="BB83" s="586">
        <v>16</v>
      </c>
      <c r="BC83" s="586">
        <v>16</v>
      </c>
      <c r="BD83" s="586">
        <v>41</v>
      </c>
      <c r="BE83" s="586">
        <v>30</v>
      </c>
      <c r="BF83" s="588">
        <v>30</v>
      </c>
      <c r="BG83" s="558"/>
      <c r="BH83" s="548"/>
      <c r="BI83" s="548"/>
      <c r="BJ83" s="548"/>
      <c r="BK83" s="548"/>
      <c r="BL83" s="548"/>
      <c r="BM83" s="550"/>
      <c r="BN83" s="558"/>
      <c r="BO83" s="548"/>
      <c r="BP83" s="548"/>
      <c r="BQ83" s="548"/>
      <c r="BR83" s="548"/>
      <c r="BS83" s="548"/>
      <c r="BT83" s="550"/>
      <c r="BU83" s="552" t="s">
        <v>142</v>
      </c>
      <c r="BV83" s="422"/>
    </row>
    <row r="84" spans="1:74" s="138" customFormat="1" ht="12" customHeight="1">
      <c r="A84" s="605"/>
      <c r="B84" s="135" t="s">
        <v>202</v>
      </c>
      <c r="C84" s="606"/>
      <c r="D84" s="607"/>
      <c r="E84" s="583"/>
      <c r="F84" s="583"/>
      <c r="G84" s="584"/>
      <c r="H84" s="603"/>
      <c r="I84" s="604"/>
      <c r="J84" s="585"/>
      <c r="K84" s="583"/>
      <c r="L84" s="583"/>
      <c r="M84" s="583"/>
      <c r="N84" s="601"/>
      <c r="O84" s="602"/>
      <c r="P84" s="584"/>
      <c r="Q84" s="585"/>
      <c r="R84" s="583"/>
      <c r="S84" s="583"/>
      <c r="T84" s="583"/>
      <c r="U84" s="583"/>
      <c r="V84" s="583"/>
      <c r="W84" s="584"/>
      <c r="X84" s="600"/>
      <c r="Y84" s="598"/>
      <c r="Z84" s="598"/>
      <c r="AA84" s="598"/>
      <c r="AB84" s="598"/>
      <c r="AC84" s="598"/>
      <c r="AD84" s="599"/>
      <c r="AE84" s="585"/>
      <c r="AF84" s="583"/>
      <c r="AG84" s="583"/>
      <c r="AH84" s="583"/>
      <c r="AI84" s="583"/>
      <c r="AJ84" s="583"/>
      <c r="AK84" s="584"/>
      <c r="AL84" s="585"/>
      <c r="AM84" s="583"/>
      <c r="AN84" s="583"/>
      <c r="AO84" s="583"/>
      <c r="AP84" s="583"/>
      <c r="AQ84" s="583"/>
      <c r="AR84" s="584"/>
      <c r="AS84" s="597"/>
      <c r="AT84" s="591"/>
      <c r="AU84" s="591"/>
      <c r="AV84" s="591"/>
      <c r="AW84" s="591"/>
      <c r="AX84" s="591"/>
      <c r="AY84" s="593"/>
      <c r="AZ84" s="595"/>
      <c r="BA84" s="587"/>
      <c r="BB84" s="587"/>
      <c r="BC84" s="587"/>
      <c r="BD84" s="587"/>
      <c r="BE84" s="587"/>
      <c r="BF84" s="589"/>
      <c r="BG84" s="585"/>
      <c r="BH84" s="583"/>
      <c r="BI84" s="583"/>
      <c r="BJ84" s="583"/>
      <c r="BK84" s="583"/>
      <c r="BL84" s="583"/>
      <c r="BM84" s="584"/>
      <c r="BN84" s="585"/>
      <c r="BO84" s="583"/>
      <c r="BP84" s="583"/>
      <c r="BQ84" s="583"/>
      <c r="BR84" s="583"/>
      <c r="BS84" s="583"/>
      <c r="BT84" s="584"/>
      <c r="BU84" s="571"/>
      <c r="BV84" s="422"/>
    </row>
    <row r="85" spans="1:74" s="138" customFormat="1" ht="12" customHeight="1">
      <c r="A85" s="572">
        <v>46</v>
      </c>
      <c r="B85" s="135" t="s">
        <v>157</v>
      </c>
      <c r="C85" s="574" t="s">
        <v>146</v>
      </c>
      <c r="D85" s="576"/>
      <c r="E85" s="548"/>
      <c r="F85" s="548"/>
      <c r="G85" s="550"/>
      <c r="H85" s="578">
        <v>5</v>
      </c>
      <c r="I85" s="580">
        <v>150</v>
      </c>
      <c r="J85" s="582">
        <f t="shared" si="16"/>
        <v>64</v>
      </c>
      <c r="K85" s="566">
        <f t="shared" si="16"/>
        <v>32</v>
      </c>
      <c r="L85" s="566">
        <f t="shared" si="16"/>
        <v>16</v>
      </c>
      <c r="M85" s="566">
        <f t="shared" si="16"/>
        <v>16</v>
      </c>
      <c r="N85" s="567">
        <f t="shared" si="17"/>
        <v>86</v>
      </c>
      <c r="O85" s="569"/>
      <c r="P85" s="550">
        <v>30</v>
      </c>
      <c r="Q85" s="558"/>
      <c r="R85" s="548"/>
      <c r="S85" s="548"/>
      <c r="T85" s="548"/>
      <c r="U85" s="548"/>
      <c r="V85" s="548"/>
      <c r="W85" s="550"/>
      <c r="X85" s="564"/>
      <c r="Y85" s="560"/>
      <c r="Z85" s="560"/>
      <c r="AA85" s="560"/>
      <c r="AB85" s="560"/>
      <c r="AC85" s="560"/>
      <c r="AD85" s="562"/>
      <c r="AE85" s="558"/>
      <c r="AF85" s="548"/>
      <c r="AG85" s="548"/>
      <c r="AH85" s="548"/>
      <c r="AI85" s="548"/>
      <c r="AJ85" s="548"/>
      <c r="AK85" s="550"/>
      <c r="AL85" s="558"/>
      <c r="AM85" s="548"/>
      <c r="AN85" s="548"/>
      <c r="AO85" s="548"/>
      <c r="AP85" s="548"/>
      <c r="AQ85" s="548"/>
      <c r="AR85" s="550"/>
      <c r="AS85" s="564"/>
      <c r="AT85" s="560"/>
      <c r="AU85" s="560"/>
      <c r="AV85" s="560"/>
      <c r="AW85" s="560"/>
      <c r="AX85" s="560"/>
      <c r="AY85" s="562"/>
      <c r="AZ85" s="558">
        <v>64</v>
      </c>
      <c r="BA85" s="548">
        <v>32</v>
      </c>
      <c r="BB85" s="548">
        <v>16</v>
      </c>
      <c r="BC85" s="548">
        <v>16</v>
      </c>
      <c r="BD85" s="548">
        <v>56</v>
      </c>
      <c r="BE85" s="548"/>
      <c r="BF85" s="550">
        <v>30</v>
      </c>
      <c r="BG85" s="558"/>
      <c r="BH85" s="548"/>
      <c r="BI85" s="548"/>
      <c r="BJ85" s="548"/>
      <c r="BK85" s="548"/>
      <c r="BL85" s="548"/>
      <c r="BM85" s="550"/>
      <c r="BN85" s="558"/>
      <c r="BO85" s="548"/>
      <c r="BP85" s="548"/>
      <c r="BQ85" s="548"/>
      <c r="BR85" s="548"/>
      <c r="BS85" s="548"/>
      <c r="BT85" s="550"/>
      <c r="BU85" s="552" t="s">
        <v>142</v>
      </c>
      <c r="BV85" s="422"/>
    </row>
    <row r="86" spans="1:74" s="182" customFormat="1" ht="12" customHeight="1" thickBot="1">
      <c r="A86" s="573"/>
      <c r="B86" s="21" t="s">
        <v>179</v>
      </c>
      <c r="C86" s="575"/>
      <c r="D86" s="577"/>
      <c r="E86" s="549"/>
      <c r="F86" s="549"/>
      <c r="G86" s="551"/>
      <c r="H86" s="579"/>
      <c r="I86" s="581"/>
      <c r="J86" s="559"/>
      <c r="K86" s="549"/>
      <c r="L86" s="549"/>
      <c r="M86" s="549"/>
      <c r="N86" s="568"/>
      <c r="O86" s="570"/>
      <c r="P86" s="551"/>
      <c r="Q86" s="559"/>
      <c r="R86" s="549"/>
      <c r="S86" s="549"/>
      <c r="T86" s="549"/>
      <c r="U86" s="549"/>
      <c r="V86" s="549"/>
      <c r="W86" s="551"/>
      <c r="X86" s="565"/>
      <c r="Y86" s="561"/>
      <c r="Z86" s="561"/>
      <c r="AA86" s="561"/>
      <c r="AB86" s="561"/>
      <c r="AC86" s="561"/>
      <c r="AD86" s="563"/>
      <c r="AE86" s="559"/>
      <c r="AF86" s="549"/>
      <c r="AG86" s="549"/>
      <c r="AH86" s="549"/>
      <c r="AI86" s="549"/>
      <c r="AJ86" s="549"/>
      <c r="AK86" s="551"/>
      <c r="AL86" s="559"/>
      <c r="AM86" s="549"/>
      <c r="AN86" s="549"/>
      <c r="AO86" s="549"/>
      <c r="AP86" s="549"/>
      <c r="AQ86" s="549"/>
      <c r="AR86" s="551"/>
      <c r="AS86" s="565"/>
      <c r="AT86" s="561"/>
      <c r="AU86" s="561"/>
      <c r="AV86" s="561"/>
      <c r="AW86" s="561"/>
      <c r="AX86" s="561"/>
      <c r="AY86" s="563"/>
      <c r="AZ86" s="559"/>
      <c r="BA86" s="549"/>
      <c r="BB86" s="549"/>
      <c r="BC86" s="549"/>
      <c r="BD86" s="549"/>
      <c r="BE86" s="549"/>
      <c r="BF86" s="551"/>
      <c r="BG86" s="559"/>
      <c r="BH86" s="549"/>
      <c r="BI86" s="549"/>
      <c r="BJ86" s="549"/>
      <c r="BK86" s="549"/>
      <c r="BL86" s="549"/>
      <c r="BM86" s="551"/>
      <c r="BN86" s="559"/>
      <c r="BO86" s="549"/>
      <c r="BP86" s="549"/>
      <c r="BQ86" s="549"/>
      <c r="BR86" s="549"/>
      <c r="BS86" s="549"/>
      <c r="BT86" s="551"/>
      <c r="BU86" s="553"/>
      <c r="BV86" s="181"/>
    </row>
    <row r="87" spans="1:74" s="169" customFormat="1" ht="13.5" customHeight="1" thickBot="1">
      <c r="A87" s="554" t="s">
        <v>93</v>
      </c>
      <c r="B87" s="555"/>
      <c r="C87" s="156">
        <v>11</v>
      </c>
      <c r="D87" s="157">
        <v>2</v>
      </c>
      <c r="E87" s="157">
        <v>3</v>
      </c>
      <c r="F87" s="157">
        <v>2</v>
      </c>
      <c r="G87" s="158">
        <v>5</v>
      </c>
      <c r="H87" s="178">
        <f aca="true" t="shared" si="18" ref="H87:BS87">SUM(H69:H86)</f>
        <v>59</v>
      </c>
      <c r="I87" s="166">
        <f t="shared" si="18"/>
        <v>1770</v>
      </c>
      <c r="J87" s="183">
        <f t="shared" si="18"/>
        <v>704</v>
      </c>
      <c r="K87" s="184">
        <f t="shared" si="18"/>
        <v>336</v>
      </c>
      <c r="L87" s="184">
        <f t="shared" si="18"/>
        <v>152</v>
      </c>
      <c r="M87" s="184">
        <f t="shared" si="18"/>
        <v>216</v>
      </c>
      <c r="N87" s="185">
        <f t="shared" si="18"/>
        <v>1066</v>
      </c>
      <c r="O87" s="186">
        <f t="shared" si="18"/>
        <v>175</v>
      </c>
      <c r="P87" s="166">
        <f t="shared" si="18"/>
        <v>330</v>
      </c>
      <c r="Q87" s="187">
        <f t="shared" si="18"/>
        <v>0</v>
      </c>
      <c r="R87" s="188">
        <f t="shared" si="18"/>
        <v>0</v>
      </c>
      <c r="S87" s="188">
        <f t="shared" si="18"/>
        <v>0</v>
      </c>
      <c r="T87" s="188">
        <f t="shared" si="18"/>
        <v>0</v>
      </c>
      <c r="U87" s="188">
        <f t="shared" si="18"/>
        <v>0</v>
      </c>
      <c r="V87" s="188">
        <f t="shared" si="18"/>
        <v>0</v>
      </c>
      <c r="W87" s="160">
        <f t="shared" si="18"/>
        <v>0</v>
      </c>
      <c r="X87" s="186">
        <f t="shared" si="18"/>
        <v>0</v>
      </c>
      <c r="Y87" s="188">
        <f t="shared" si="18"/>
        <v>0</v>
      </c>
      <c r="Z87" s="188">
        <f t="shared" si="18"/>
        <v>0</v>
      </c>
      <c r="AA87" s="188">
        <f t="shared" si="18"/>
        <v>0</v>
      </c>
      <c r="AB87" s="188">
        <f t="shared" si="18"/>
        <v>0</v>
      </c>
      <c r="AC87" s="188">
        <f t="shared" si="18"/>
        <v>0</v>
      </c>
      <c r="AD87" s="166">
        <f t="shared" si="18"/>
        <v>0</v>
      </c>
      <c r="AE87" s="187">
        <f t="shared" si="18"/>
        <v>0</v>
      </c>
      <c r="AF87" s="188">
        <f t="shared" si="18"/>
        <v>0</v>
      </c>
      <c r="AG87" s="188">
        <f t="shared" si="18"/>
        <v>0</v>
      </c>
      <c r="AH87" s="188">
        <f t="shared" si="18"/>
        <v>0</v>
      </c>
      <c r="AI87" s="188">
        <f t="shared" si="18"/>
        <v>0</v>
      </c>
      <c r="AJ87" s="188">
        <f t="shared" si="18"/>
        <v>0</v>
      </c>
      <c r="AK87" s="160">
        <f t="shared" si="18"/>
        <v>0</v>
      </c>
      <c r="AL87" s="186">
        <f t="shared" si="18"/>
        <v>0</v>
      </c>
      <c r="AM87" s="188">
        <f t="shared" si="18"/>
        <v>0</v>
      </c>
      <c r="AN87" s="188">
        <f t="shared" si="18"/>
        <v>0</v>
      </c>
      <c r="AO87" s="188">
        <f t="shared" si="18"/>
        <v>0</v>
      </c>
      <c r="AP87" s="188">
        <f t="shared" si="18"/>
        <v>0</v>
      </c>
      <c r="AQ87" s="188">
        <f t="shared" si="18"/>
        <v>0</v>
      </c>
      <c r="AR87" s="166">
        <f t="shared" si="18"/>
        <v>0</v>
      </c>
      <c r="AS87" s="187">
        <f t="shared" si="18"/>
        <v>160</v>
      </c>
      <c r="AT87" s="188">
        <f t="shared" si="18"/>
        <v>80</v>
      </c>
      <c r="AU87" s="188">
        <f t="shared" si="18"/>
        <v>48</v>
      </c>
      <c r="AV87" s="188">
        <f t="shared" si="18"/>
        <v>32</v>
      </c>
      <c r="AW87" s="188">
        <f t="shared" si="18"/>
        <v>115</v>
      </c>
      <c r="AX87" s="188">
        <f t="shared" si="18"/>
        <v>10</v>
      </c>
      <c r="AY87" s="160">
        <f t="shared" si="18"/>
        <v>60</v>
      </c>
      <c r="AZ87" s="186">
        <f t="shared" si="18"/>
        <v>272</v>
      </c>
      <c r="BA87" s="188">
        <f t="shared" si="18"/>
        <v>128</v>
      </c>
      <c r="BB87" s="188">
        <f t="shared" si="18"/>
        <v>48</v>
      </c>
      <c r="BC87" s="188">
        <f t="shared" si="18"/>
        <v>96</v>
      </c>
      <c r="BD87" s="188">
        <f t="shared" si="18"/>
        <v>204</v>
      </c>
      <c r="BE87" s="188">
        <f t="shared" si="18"/>
        <v>65</v>
      </c>
      <c r="BF87" s="166">
        <f t="shared" si="18"/>
        <v>120</v>
      </c>
      <c r="BG87" s="187">
        <f t="shared" si="18"/>
        <v>192</v>
      </c>
      <c r="BH87" s="188">
        <f t="shared" si="18"/>
        <v>96</v>
      </c>
      <c r="BI87" s="188">
        <f t="shared" si="18"/>
        <v>32</v>
      </c>
      <c r="BJ87" s="188">
        <f t="shared" si="18"/>
        <v>64</v>
      </c>
      <c r="BK87" s="188">
        <f t="shared" si="18"/>
        <v>112</v>
      </c>
      <c r="BL87" s="188">
        <f t="shared" si="18"/>
        <v>40</v>
      </c>
      <c r="BM87" s="160">
        <f t="shared" si="18"/>
        <v>90</v>
      </c>
      <c r="BN87" s="186">
        <f t="shared" si="18"/>
        <v>80</v>
      </c>
      <c r="BO87" s="188">
        <f t="shared" si="18"/>
        <v>32</v>
      </c>
      <c r="BP87" s="188">
        <f t="shared" si="18"/>
        <v>24</v>
      </c>
      <c r="BQ87" s="188">
        <f t="shared" si="18"/>
        <v>24</v>
      </c>
      <c r="BR87" s="188">
        <f t="shared" si="18"/>
        <v>130</v>
      </c>
      <c r="BS87" s="188">
        <f t="shared" si="18"/>
        <v>60</v>
      </c>
      <c r="BT87" s="166">
        <f>SUM(BT69:BT86)</f>
        <v>60</v>
      </c>
      <c r="BU87" s="167"/>
      <c r="BV87" s="168"/>
    </row>
    <row r="88" spans="1:74" s="172" customFormat="1" ht="12.75" customHeight="1" thickBot="1">
      <c r="A88" s="556" t="s">
        <v>103</v>
      </c>
      <c r="B88" s="557"/>
      <c r="C88" s="50">
        <f>C61+C87</f>
        <v>11</v>
      </c>
      <c r="D88" s="49">
        <f>D61+D87+D67</f>
        <v>10</v>
      </c>
      <c r="E88" s="49">
        <f>E61+E87</f>
        <v>3</v>
      </c>
      <c r="F88" s="49">
        <f>F61+F87</f>
        <v>2</v>
      </c>
      <c r="G88" s="54">
        <f>G61+G87</f>
        <v>5</v>
      </c>
      <c r="H88" s="120">
        <f>H67+H87+H61</f>
        <v>75</v>
      </c>
      <c r="I88" s="89">
        <f aca="true" t="shared" si="19" ref="I88:BT88">I87+I61+I67</f>
        <v>2250</v>
      </c>
      <c r="J88" s="164">
        <f t="shared" si="19"/>
        <v>936</v>
      </c>
      <c r="K88" s="89">
        <f t="shared" si="19"/>
        <v>400</v>
      </c>
      <c r="L88" s="89">
        <f t="shared" si="19"/>
        <v>152</v>
      </c>
      <c r="M88" s="89">
        <f t="shared" si="19"/>
        <v>384</v>
      </c>
      <c r="N88" s="96">
        <f t="shared" si="19"/>
        <v>1314</v>
      </c>
      <c r="O88" s="164">
        <f t="shared" si="19"/>
        <v>175</v>
      </c>
      <c r="P88" s="96">
        <f t="shared" si="19"/>
        <v>330</v>
      </c>
      <c r="Q88" s="189">
        <f t="shared" si="19"/>
        <v>0</v>
      </c>
      <c r="R88" s="89">
        <f t="shared" si="19"/>
        <v>0</v>
      </c>
      <c r="S88" s="89">
        <f t="shared" si="19"/>
        <v>0</v>
      </c>
      <c r="T88" s="89">
        <f t="shared" si="19"/>
        <v>0</v>
      </c>
      <c r="U88" s="89">
        <f t="shared" si="19"/>
        <v>0</v>
      </c>
      <c r="V88" s="89">
        <f t="shared" si="19"/>
        <v>0</v>
      </c>
      <c r="W88" s="89">
        <f t="shared" si="19"/>
        <v>0</v>
      </c>
      <c r="X88" s="164">
        <f t="shared" si="19"/>
        <v>0</v>
      </c>
      <c r="Y88" s="89">
        <f t="shared" si="19"/>
        <v>0</v>
      </c>
      <c r="Z88" s="89">
        <f t="shared" si="19"/>
        <v>0</v>
      </c>
      <c r="AA88" s="89">
        <f t="shared" si="19"/>
        <v>0</v>
      </c>
      <c r="AB88" s="89">
        <f t="shared" si="19"/>
        <v>0</v>
      </c>
      <c r="AC88" s="89">
        <f t="shared" si="19"/>
        <v>0</v>
      </c>
      <c r="AD88" s="96">
        <f t="shared" si="19"/>
        <v>0</v>
      </c>
      <c r="AE88" s="189">
        <f t="shared" si="19"/>
        <v>0</v>
      </c>
      <c r="AF88" s="89">
        <f t="shared" si="19"/>
        <v>0</v>
      </c>
      <c r="AG88" s="89">
        <f t="shared" si="19"/>
        <v>0</v>
      </c>
      <c r="AH88" s="89">
        <f t="shared" si="19"/>
        <v>0</v>
      </c>
      <c r="AI88" s="89">
        <f t="shared" si="19"/>
        <v>0</v>
      </c>
      <c r="AJ88" s="89">
        <f t="shared" si="19"/>
        <v>0</v>
      </c>
      <c r="AK88" s="89">
        <f t="shared" si="19"/>
        <v>0</v>
      </c>
      <c r="AL88" s="164">
        <f t="shared" si="19"/>
        <v>64</v>
      </c>
      <c r="AM88" s="89">
        <f t="shared" si="19"/>
        <v>16</v>
      </c>
      <c r="AN88" s="89">
        <f t="shared" si="19"/>
        <v>0</v>
      </c>
      <c r="AO88" s="89">
        <f t="shared" si="19"/>
        <v>48</v>
      </c>
      <c r="AP88" s="89">
        <f t="shared" si="19"/>
        <v>86</v>
      </c>
      <c r="AQ88" s="89">
        <f t="shared" si="19"/>
        <v>0</v>
      </c>
      <c r="AR88" s="96">
        <f t="shared" si="19"/>
        <v>0</v>
      </c>
      <c r="AS88" s="189">
        <f t="shared" si="19"/>
        <v>256</v>
      </c>
      <c r="AT88" s="89">
        <f t="shared" si="19"/>
        <v>112</v>
      </c>
      <c r="AU88" s="89">
        <f t="shared" si="19"/>
        <v>48</v>
      </c>
      <c r="AV88" s="89">
        <f t="shared" si="19"/>
        <v>96</v>
      </c>
      <c r="AW88" s="89">
        <f t="shared" si="19"/>
        <v>199</v>
      </c>
      <c r="AX88" s="89">
        <f t="shared" si="19"/>
        <v>10</v>
      </c>
      <c r="AY88" s="89">
        <f t="shared" si="19"/>
        <v>60</v>
      </c>
      <c r="AZ88" s="164">
        <f t="shared" si="19"/>
        <v>304</v>
      </c>
      <c r="BA88" s="89">
        <f t="shared" si="19"/>
        <v>144</v>
      </c>
      <c r="BB88" s="89">
        <f t="shared" si="19"/>
        <v>48</v>
      </c>
      <c r="BC88" s="89">
        <f t="shared" si="19"/>
        <v>112</v>
      </c>
      <c r="BD88" s="89">
        <f t="shared" si="19"/>
        <v>232</v>
      </c>
      <c r="BE88" s="89">
        <f t="shared" si="19"/>
        <v>65</v>
      </c>
      <c r="BF88" s="96">
        <f t="shared" si="19"/>
        <v>120</v>
      </c>
      <c r="BG88" s="189">
        <f t="shared" si="19"/>
        <v>224</v>
      </c>
      <c r="BH88" s="89">
        <f t="shared" si="19"/>
        <v>96</v>
      </c>
      <c r="BI88" s="89">
        <f t="shared" si="19"/>
        <v>32</v>
      </c>
      <c r="BJ88" s="89">
        <f t="shared" si="19"/>
        <v>96</v>
      </c>
      <c r="BK88" s="89">
        <f t="shared" si="19"/>
        <v>140</v>
      </c>
      <c r="BL88" s="89">
        <f t="shared" si="19"/>
        <v>40</v>
      </c>
      <c r="BM88" s="89">
        <f t="shared" si="19"/>
        <v>90</v>
      </c>
      <c r="BN88" s="164">
        <f t="shared" si="19"/>
        <v>88</v>
      </c>
      <c r="BO88" s="89">
        <f t="shared" si="19"/>
        <v>32</v>
      </c>
      <c r="BP88" s="89">
        <f t="shared" si="19"/>
        <v>24</v>
      </c>
      <c r="BQ88" s="89">
        <f t="shared" si="19"/>
        <v>32</v>
      </c>
      <c r="BR88" s="89">
        <f t="shared" si="19"/>
        <v>152</v>
      </c>
      <c r="BS88" s="89">
        <f t="shared" si="19"/>
        <v>60</v>
      </c>
      <c r="BT88" s="96">
        <f t="shared" si="19"/>
        <v>60</v>
      </c>
      <c r="BU88" s="97"/>
      <c r="BV88" s="171"/>
    </row>
    <row r="89" spans="1:74" s="191" customFormat="1" ht="12.75" customHeight="1" thickBot="1">
      <c r="A89" s="556" t="s">
        <v>105</v>
      </c>
      <c r="B89" s="557"/>
      <c r="C89" s="94">
        <f aca="true" t="shared" si="20" ref="C89:BN89">C88+C48</f>
        <v>34</v>
      </c>
      <c r="D89" s="95">
        <f t="shared" si="20"/>
        <v>32</v>
      </c>
      <c r="E89" s="95">
        <f t="shared" si="20"/>
        <v>5</v>
      </c>
      <c r="F89" s="95">
        <f t="shared" si="20"/>
        <v>5</v>
      </c>
      <c r="G89" s="96">
        <f t="shared" si="20"/>
        <v>18</v>
      </c>
      <c r="H89" s="120">
        <f t="shared" si="20"/>
        <v>240</v>
      </c>
      <c r="I89" s="89">
        <f t="shared" si="20"/>
        <v>7215</v>
      </c>
      <c r="J89" s="94">
        <f t="shared" si="20"/>
        <v>2832</v>
      </c>
      <c r="K89" s="95">
        <f t="shared" si="20"/>
        <v>1120</v>
      </c>
      <c r="L89" s="95">
        <f t="shared" si="20"/>
        <v>456</v>
      </c>
      <c r="M89" s="95">
        <f t="shared" si="20"/>
        <v>1384</v>
      </c>
      <c r="N89" s="96">
        <f t="shared" si="20"/>
        <v>4496</v>
      </c>
      <c r="O89" s="93">
        <f t="shared" si="20"/>
        <v>390</v>
      </c>
      <c r="P89" s="89">
        <f t="shared" si="20"/>
        <v>1020</v>
      </c>
      <c r="Q89" s="164">
        <f t="shared" si="20"/>
        <v>384</v>
      </c>
      <c r="R89" s="89">
        <f t="shared" si="20"/>
        <v>112</v>
      </c>
      <c r="S89" s="89">
        <f t="shared" si="20"/>
        <v>80</v>
      </c>
      <c r="T89" s="89">
        <f t="shared" si="20"/>
        <v>192</v>
      </c>
      <c r="U89" s="89">
        <f t="shared" si="20"/>
        <v>410</v>
      </c>
      <c r="V89" s="89">
        <f t="shared" si="20"/>
        <v>5</v>
      </c>
      <c r="W89" s="96">
        <f t="shared" si="20"/>
        <v>120</v>
      </c>
      <c r="X89" s="93">
        <f t="shared" si="20"/>
        <v>400</v>
      </c>
      <c r="Y89" s="95">
        <f t="shared" si="20"/>
        <v>176</v>
      </c>
      <c r="Z89" s="95">
        <f t="shared" si="20"/>
        <v>32</v>
      </c>
      <c r="AA89" s="95">
        <f t="shared" si="20"/>
        <v>192</v>
      </c>
      <c r="AB89" s="95">
        <f t="shared" si="20"/>
        <v>444</v>
      </c>
      <c r="AC89" s="95">
        <f t="shared" si="20"/>
        <v>15</v>
      </c>
      <c r="AD89" s="96">
        <f t="shared" si="20"/>
        <v>150</v>
      </c>
      <c r="AE89" s="164">
        <f t="shared" si="20"/>
        <v>400</v>
      </c>
      <c r="AF89" s="89">
        <f t="shared" si="20"/>
        <v>144</v>
      </c>
      <c r="AG89" s="89">
        <f t="shared" si="20"/>
        <v>64</v>
      </c>
      <c r="AH89" s="89">
        <f t="shared" si="20"/>
        <v>192</v>
      </c>
      <c r="AI89" s="89">
        <f t="shared" si="20"/>
        <v>369</v>
      </c>
      <c r="AJ89" s="89">
        <f t="shared" si="20"/>
        <v>15</v>
      </c>
      <c r="AK89" s="96">
        <f t="shared" si="20"/>
        <v>150</v>
      </c>
      <c r="AL89" s="93">
        <f t="shared" si="20"/>
        <v>440</v>
      </c>
      <c r="AM89" s="95">
        <f t="shared" si="20"/>
        <v>128</v>
      </c>
      <c r="AN89" s="95">
        <f t="shared" si="20"/>
        <v>48</v>
      </c>
      <c r="AO89" s="95">
        <f t="shared" si="20"/>
        <v>264</v>
      </c>
      <c r="AP89" s="95">
        <f t="shared" si="20"/>
        <v>394</v>
      </c>
      <c r="AQ89" s="95">
        <f t="shared" si="20"/>
        <v>40</v>
      </c>
      <c r="AR89" s="96">
        <f t="shared" si="20"/>
        <v>120</v>
      </c>
      <c r="AS89" s="164">
        <f t="shared" si="20"/>
        <v>368</v>
      </c>
      <c r="AT89" s="89">
        <f t="shared" si="20"/>
        <v>160</v>
      </c>
      <c r="AU89" s="89">
        <f t="shared" si="20"/>
        <v>64</v>
      </c>
      <c r="AV89" s="89">
        <f t="shared" si="20"/>
        <v>144</v>
      </c>
      <c r="AW89" s="89">
        <f t="shared" si="20"/>
        <v>307</v>
      </c>
      <c r="AX89" s="89">
        <f t="shared" si="20"/>
        <v>45</v>
      </c>
      <c r="AY89" s="96">
        <f t="shared" si="20"/>
        <v>120</v>
      </c>
      <c r="AZ89" s="93">
        <f t="shared" si="20"/>
        <v>424</v>
      </c>
      <c r="BA89" s="95">
        <f t="shared" si="20"/>
        <v>160</v>
      </c>
      <c r="BB89" s="95">
        <f t="shared" si="20"/>
        <v>64</v>
      </c>
      <c r="BC89" s="95">
        <f t="shared" si="20"/>
        <v>200</v>
      </c>
      <c r="BD89" s="95">
        <f t="shared" si="20"/>
        <v>346</v>
      </c>
      <c r="BE89" s="95">
        <f t="shared" si="20"/>
        <v>70</v>
      </c>
      <c r="BF89" s="96">
        <f t="shared" si="20"/>
        <v>120</v>
      </c>
      <c r="BG89" s="164">
        <f t="shared" si="20"/>
        <v>384</v>
      </c>
      <c r="BH89" s="89">
        <f t="shared" si="20"/>
        <v>176</v>
      </c>
      <c r="BI89" s="89">
        <f t="shared" si="20"/>
        <v>64</v>
      </c>
      <c r="BJ89" s="89">
        <f t="shared" si="20"/>
        <v>144</v>
      </c>
      <c r="BK89" s="89">
        <f t="shared" si="20"/>
        <v>261</v>
      </c>
      <c r="BL89" s="89">
        <f t="shared" si="20"/>
        <v>80</v>
      </c>
      <c r="BM89" s="96">
        <f t="shared" si="20"/>
        <v>120</v>
      </c>
      <c r="BN89" s="93">
        <f t="shared" si="20"/>
        <v>160</v>
      </c>
      <c r="BO89" s="95">
        <f aca="true" t="shared" si="21" ref="BO89:BT89">BO88+BO48</f>
        <v>64</v>
      </c>
      <c r="BP89" s="95">
        <f t="shared" si="21"/>
        <v>40</v>
      </c>
      <c r="BQ89" s="95">
        <f t="shared" si="21"/>
        <v>56</v>
      </c>
      <c r="BR89" s="95">
        <f t="shared" si="21"/>
        <v>555</v>
      </c>
      <c r="BS89" s="95">
        <f t="shared" si="21"/>
        <v>120</v>
      </c>
      <c r="BT89" s="96">
        <f t="shared" si="21"/>
        <v>120</v>
      </c>
      <c r="BU89" s="97"/>
      <c r="BV89" s="190">
        <f>Q89+U89+V89+W89+X89+AB89+AC89+AD89+AE89+AI89+AJ89+AK89+AL89+AP89+AQ89+AR89+AS89+AW89+AX89+AY89+AZ89+BD89+BE89+BF89+BG89+BK89+BL89+BM89+BN89+BR89+BS89+BT89</f>
        <v>7456</v>
      </c>
    </row>
    <row r="90" spans="1:74" ht="15.75" thickBot="1">
      <c r="A90" s="542"/>
      <c r="B90" s="543"/>
      <c r="C90" s="543"/>
      <c r="D90" s="543"/>
      <c r="E90" s="543"/>
      <c r="F90" s="543"/>
      <c r="G90" s="543"/>
      <c r="H90" s="543"/>
      <c r="I90" s="543"/>
      <c r="J90" s="543"/>
      <c r="K90" s="543"/>
      <c r="L90" s="543"/>
      <c r="M90" s="543"/>
      <c r="N90" s="543"/>
      <c r="O90" s="543"/>
      <c r="P90" s="543"/>
      <c r="Q90" s="543"/>
      <c r="R90" s="543"/>
      <c r="S90" s="543"/>
      <c r="T90" s="543"/>
      <c r="U90" s="543"/>
      <c r="V90" s="543"/>
      <c r="W90" s="543"/>
      <c r="X90" s="543"/>
      <c r="Y90" s="543"/>
      <c r="Z90" s="543"/>
      <c r="AA90" s="543"/>
      <c r="AB90" s="543"/>
      <c r="AC90" s="543"/>
      <c r="AD90" s="543"/>
      <c r="AE90" s="543"/>
      <c r="AF90" s="543"/>
      <c r="AG90" s="543"/>
      <c r="AH90" s="543"/>
      <c r="AI90" s="543"/>
      <c r="AJ90" s="543"/>
      <c r="AK90" s="543"/>
      <c r="AL90" s="543"/>
      <c r="AM90" s="543"/>
      <c r="AN90" s="543"/>
      <c r="AO90" s="543"/>
      <c r="AP90" s="543"/>
      <c r="AQ90" s="543"/>
      <c r="AR90" s="543"/>
      <c r="AS90" s="543"/>
      <c r="AT90" s="543"/>
      <c r="AU90" s="543"/>
      <c r="AV90" s="543"/>
      <c r="AW90" s="543"/>
      <c r="AX90" s="543"/>
      <c r="AY90" s="543"/>
      <c r="AZ90" s="543"/>
      <c r="BA90" s="543"/>
      <c r="BB90" s="543"/>
      <c r="BC90" s="543"/>
      <c r="BD90" s="543"/>
      <c r="BE90" s="543"/>
      <c r="BF90" s="543"/>
      <c r="BG90" s="543"/>
      <c r="BH90" s="543"/>
      <c r="BI90" s="543"/>
      <c r="BJ90" s="543"/>
      <c r="BK90" s="543"/>
      <c r="BL90" s="543"/>
      <c r="BM90" s="543"/>
      <c r="BN90" s="543"/>
      <c r="BO90" s="543"/>
      <c r="BP90" s="543"/>
      <c r="BQ90" s="543"/>
      <c r="BR90" s="543"/>
      <c r="BS90" s="543"/>
      <c r="BT90" s="543"/>
      <c r="BU90" s="544"/>
      <c r="BV90" s="278">
        <f>J89-J24-J44-J43-J42</f>
        <v>2560</v>
      </c>
    </row>
    <row r="91" spans="1:73" s="201" customFormat="1" ht="12.75" customHeight="1">
      <c r="A91" s="192" t="s">
        <v>104</v>
      </c>
      <c r="B91" s="193"/>
      <c r="C91" s="194"/>
      <c r="D91" s="195"/>
      <c r="E91" s="195"/>
      <c r="F91" s="195"/>
      <c r="G91" s="196"/>
      <c r="H91" s="197"/>
      <c r="I91" s="427"/>
      <c r="J91" s="197"/>
      <c r="K91" s="198"/>
      <c r="L91" s="198"/>
      <c r="M91" s="195"/>
      <c r="N91" s="196"/>
      <c r="O91" s="194"/>
      <c r="P91" s="199"/>
      <c r="Q91" s="545">
        <f>Q92+X92</f>
        <v>60</v>
      </c>
      <c r="R91" s="546"/>
      <c r="S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46"/>
      <c r="AD91" s="547"/>
      <c r="AE91" s="545">
        <f>AE92+AL92</f>
        <v>60</v>
      </c>
      <c r="AF91" s="546"/>
      <c r="AG91" s="546"/>
      <c r="AH91" s="546"/>
      <c r="AI91" s="546"/>
      <c r="AJ91" s="546"/>
      <c r="AK91" s="546"/>
      <c r="AL91" s="546"/>
      <c r="AM91" s="546"/>
      <c r="AN91" s="546"/>
      <c r="AO91" s="546"/>
      <c r="AP91" s="546"/>
      <c r="AQ91" s="546"/>
      <c r="AR91" s="547"/>
      <c r="AS91" s="545">
        <f>AS92+AZ92</f>
        <v>60</v>
      </c>
      <c r="AT91" s="546"/>
      <c r="AU91" s="546"/>
      <c r="AV91" s="546"/>
      <c r="AW91" s="546"/>
      <c r="AX91" s="546"/>
      <c r="AY91" s="546"/>
      <c r="AZ91" s="546"/>
      <c r="BA91" s="546"/>
      <c r="BB91" s="546"/>
      <c r="BC91" s="546"/>
      <c r="BD91" s="546"/>
      <c r="BE91" s="546"/>
      <c r="BF91" s="547"/>
      <c r="BG91" s="545">
        <f>BG92+BN92</f>
        <v>60</v>
      </c>
      <c r="BH91" s="546"/>
      <c r="BI91" s="546"/>
      <c r="BJ91" s="546"/>
      <c r="BK91" s="546"/>
      <c r="BL91" s="546"/>
      <c r="BM91" s="546"/>
      <c r="BN91" s="546"/>
      <c r="BO91" s="546"/>
      <c r="BP91" s="546"/>
      <c r="BQ91" s="546"/>
      <c r="BR91" s="546"/>
      <c r="BS91" s="546"/>
      <c r="BT91" s="547"/>
      <c r="BU91" s="200"/>
    </row>
    <row r="92" spans="1:74" ht="12.75">
      <c r="A92" s="532" t="s">
        <v>59</v>
      </c>
      <c r="B92" s="533"/>
      <c r="C92" s="202"/>
      <c r="D92" s="203"/>
      <c r="E92" s="203"/>
      <c r="F92" s="203"/>
      <c r="G92" s="204"/>
      <c r="H92" s="205"/>
      <c r="I92" s="397"/>
      <c r="J92" s="205"/>
      <c r="K92" s="206"/>
      <c r="L92" s="206"/>
      <c r="M92" s="203"/>
      <c r="N92" s="204"/>
      <c r="O92" s="207"/>
      <c r="P92" s="208"/>
      <c r="Q92" s="539">
        <f>(Q89+U89+V89+W89-Q24-U24)/30</f>
        <v>28.5</v>
      </c>
      <c r="R92" s="540"/>
      <c r="S92" s="540"/>
      <c r="T92" s="540"/>
      <c r="U92" s="540"/>
      <c r="V92" s="540"/>
      <c r="W92" s="541"/>
      <c r="X92" s="539">
        <f>(X89+AB89+AC89+AD89-X24-AB24)/30</f>
        <v>31.5</v>
      </c>
      <c r="Y92" s="540"/>
      <c r="Z92" s="540"/>
      <c r="AA92" s="540"/>
      <c r="AB92" s="540"/>
      <c r="AC92" s="540"/>
      <c r="AD92" s="541"/>
      <c r="AE92" s="539">
        <f>(AE89+AI89+AJ89+AK89-AE24-AI24)/30</f>
        <v>29</v>
      </c>
      <c r="AF92" s="540"/>
      <c r="AG92" s="540"/>
      <c r="AH92" s="540"/>
      <c r="AI92" s="540"/>
      <c r="AJ92" s="540"/>
      <c r="AK92" s="541"/>
      <c r="AL92" s="539">
        <f>(AL89+AP89+AQ89+AR89-AL24-AP24)/30</f>
        <v>31</v>
      </c>
      <c r="AM92" s="540"/>
      <c r="AN92" s="540"/>
      <c r="AO92" s="540"/>
      <c r="AP92" s="540"/>
      <c r="AQ92" s="540"/>
      <c r="AR92" s="541"/>
      <c r="AS92" s="539">
        <f>(AS89+AW89+AX89+AY89)/30</f>
        <v>28</v>
      </c>
      <c r="AT92" s="540"/>
      <c r="AU92" s="540"/>
      <c r="AV92" s="540"/>
      <c r="AW92" s="540"/>
      <c r="AX92" s="540"/>
      <c r="AY92" s="541"/>
      <c r="AZ92" s="539">
        <f>(AZ89+BD89+BE89+BF89)/30</f>
        <v>32</v>
      </c>
      <c r="BA92" s="540"/>
      <c r="BB92" s="540"/>
      <c r="BC92" s="540"/>
      <c r="BD92" s="540"/>
      <c r="BE92" s="540"/>
      <c r="BF92" s="541"/>
      <c r="BG92" s="539">
        <f>(BG89+BK89+BL89+BM89)/30</f>
        <v>28.166666666666668</v>
      </c>
      <c r="BH92" s="540"/>
      <c r="BI92" s="540"/>
      <c r="BJ92" s="540"/>
      <c r="BK92" s="540"/>
      <c r="BL92" s="540"/>
      <c r="BM92" s="541"/>
      <c r="BN92" s="539">
        <f>(BN89+BR89+BS89+BT89)/30</f>
        <v>31.833333333333332</v>
      </c>
      <c r="BO92" s="540"/>
      <c r="BP92" s="540"/>
      <c r="BQ92" s="540"/>
      <c r="BR92" s="540"/>
      <c r="BS92" s="540"/>
      <c r="BT92" s="541"/>
      <c r="BU92" s="209"/>
      <c r="BV92" s="210">
        <f>SUM(Q92:BT92)</f>
        <v>240</v>
      </c>
    </row>
    <row r="93" spans="1:73" s="201" customFormat="1" ht="12.75" customHeight="1">
      <c r="A93" s="211" t="s">
        <v>31</v>
      </c>
      <c r="B93" s="212"/>
      <c r="C93" s="207"/>
      <c r="D93" s="203"/>
      <c r="E93" s="203"/>
      <c r="F93" s="203"/>
      <c r="G93" s="204"/>
      <c r="H93" s="205"/>
      <c r="I93" s="397"/>
      <c r="J93" s="205"/>
      <c r="K93" s="206"/>
      <c r="L93" s="206"/>
      <c r="M93" s="203"/>
      <c r="N93" s="204"/>
      <c r="O93" s="207"/>
      <c r="P93" s="208"/>
      <c r="Q93" s="536">
        <f>(SUM(Q89,U89:W89)-Q24-U24-T42-U42)/16</f>
        <v>53.4375</v>
      </c>
      <c r="R93" s="537"/>
      <c r="S93" s="537"/>
      <c r="T93" s="537"/>
      <c r="U93" s="537"/>
      <c r="V93" s="537"/>
      <c r="W93" s="538"/>
      <c r="X93" s="536">
        <f>(SUM(X89,AB89:AD89)-X24-AB24-AA42-AB42)/16</f>
        <v>50.625</v>
      </c>
      <c r="Y93" s="537"/>
      <c r="Z93" s="537"/>
      <c r="AA93" s="537"/>
      <c r="AB93" s="537"/>
      <c r="AC93" s="537"/>
      <c r="AD93" s="538"/>
      <c r="AE93" s="536">
        <f>(SUM(AE89,AI89:AK89)-AE24-AI24-AH42-AI42)/16</f>
        <v>54.375</v>
      </c>
      <c r="AF93" s="537"/>
      <c r="AG93" s="537"/>
      <c r="AH93" s="537"/>
      <c r="AI93" s="537"/>
      <c r="AJ93" s="537"/>
      <c r="AK93" s="538"/>
      <c r="AL93" s="536">
        <f>(SUM(AL89,AP89:AR89)-AL24-AP24-AO43-AP43)/16</f>
        <v>49.6875</v>
      </c>
      <c r="AM93" s="537"/>
      <c r="AN93" s="537"/>
      <c r="AO93" s="537"/>
      <c r="AP93" s="537"/>
      <c r="AQ93" s="537"/>
      <c r="AR93" s="538"/>
      <c r="AS93" s="536">
        <f>(SUM(AS89,AW89:AY89)-AS24-AW24-AV42-AW42)/16</f>
        <v>52.5</v>
      </c>
      <c r="AT93" s="537"/>
      <c r="AU93" s="537"/>
      <c r="AV93" s="537"/>
      <c r="AW93" s="537"/>
      <c r="AX93" s="537"/>
      <c r="AY93" s="538"/>
      <c r="AZ93" s="536">
        <f>(SUM(AZ89,BD89:BF89)-AZ24-BD24-BC44-BD44)/16</f>
        <v>51.5625</v>
      </c>
      <c r="BA93" s="537"/>
      <c r="BB93" s="537"/>
      <c r="BC93" s="537"/>
      <c r="BD93" s="537"/>
      <c r="BE93" s="537"/>
      <c r="BF93" s="538"/>
      <c r="BG93" s="536">
        <f>SUM(BG89,BK89:BM89)/16</f>
        <v>52.8125</v>
      </c>
      <c r="BH93" s="537"/>
      <c r="BI93" s="537"/>
      <c r="BJ93" s="537"/>
      <c r="BK93" s="537"/>
      <c r="BL93" s="537"/>
      <c r="BM93" s="538"/>
      <c r="BN93" s="536">
        <f>(SUM(BN89,BR89:BT89)-BN24-BR24-BR45-BR46)/8</f>
        <v>85.625</v>
      </c>
      <c r="BO93" s="537"/>
      <c r="BP93" s="537"/>
      <c r="BQ93" s="537"/>
      <c r="BR93" s="537"/>
      <c r="BS93" s="537"/>
      <c r="BT93" s="538"/>
      <c r="BU93" s="213"/>
    </row>
    <row r="94" spans="1:73" s="201" customFormat="1" ht="12.75" customHeight="1">
      <c r="A94" s="214" t="s">
        <v>52</v>
      </c>
      <c r="B94" s="215"/>
      <c r="C94" s="202"/>
      <c r="D94" s="216"/>
      <c r="E94" s="216"/>
      <c r="F94" s="216"/>
      <c r="G94" s="217"/>
      <c r="H94" s="218"/>
      <c r="I94" s="70"/>
      <c r="J94" s="218"/>
      <c r="K94" s="219"/>
      <c r="L94" s="219"/>
      <c r="M94" s="216"/>
      <c r="N94" s="217"/>
      <c r="O94" s="202"/>
      <c r="P94" s="220"/>
      <c r="Q94" s="527">
        <f>(Q89-Q24)/16</f>
        <v>22</v>
      </c>
      <c r="R94" s="528"/>
      <c r="S94" s="528"/>
      <c r="T94" s="528"/>
      <c r="U94" s="528"/>
      <c r="V94" s="528"/>
      <c r="W94" s="529"/>
      <c r="X94" s="527">
        <f>(X89-AA42-X24)/16</f>
        <v>23</v>
      </c>
      <c r="Y94" s="528"/>
      <c r="Z94" s="528"/>
      <c r="AA94" s="528"/>
      <c r="AB94" s="528"/>
      <c r="AC94" s="528"/>
      <c r="AD94" s="529"/>
      <c r="AE94" s="527">
        <f>(AE89-AE24)/16</f>
        <v>23</v>
      </c>
      <c r="AF94" s="528"/>
      <c r="AG94" s="528"/>
      <c r="AH94" s="528"/>
      <c r="AI94" s="528"/>
      <c r="AJ94" s="528"/>
      <c r="AK94" s="529"/>
      <c r="AL94" s="527">
        <f>(AL89-AO43-AL24)/16</f>
        <v>21</v>
      </c>
      <c r="AM94" s="528"/>
      <c r="AN94" s="528"/>
      <c r="AO94" s="528"/>
      <c r="AP94" s="528"/>
      <c r="AQ94" s="528"/>
      <c r="AR94" s="529"/>
      <c r="AS94" s="527">
        <f>AS89/16</f>
        <v>23</v>
      </c>
      <c r="AT94" s="528"/>
      <c r="AU94" s="528"/>
      <c r="AV94" s="528"/>
      <c r="AW94" s="528"/>
      <c r="AX94" s="528"/>
      <c r="AY94" s="529"/>
      <c r="AZ94" s="527">
        <f>(AZ89-BC44)/16</f>
        <v>22</v>
      </c>
      <c r="BA94" s="528"/>
      <c r="BB94" s="528"/>
      <c r="BC94" s="528"/>
      <c r="BD94" s="528"/>
      <c r="BE94" s="528"/>
      <c r="BF94" s="529"/>
      <c r="BG94" s="527">
        <f>BG89/16</f>
        <v>24</v>
      </c>
      <c r="BH94" s="528"/>
      <c r="BI94" s="528"/>
      <c r="BJ94" s="528"/>
      <c r="BK94" s="528"/>
      <c r="BL94" s="528"/>
      <c r="BM94" s="529"/>
      <c r="BN94" s="527">
        <f>(BN89-BQ44)/8</f>
        <v>20</v>
      </c>
      <c r="BO94" s="528"/>
      <c r="BP94" s="528"/>
      <c r="BQ94" s="528"/>
      <c r="BR94" s="528"/>
      <c r="BS94" s="528"/>
      <c r="BT94" s="529"/>
      <c r="BU94" s="213"/>
    </row>
    <row r="95" spans="1:73" s="201" customFormat="1" ht="11.25">
      <c r="A95" s="214" t="s">
        <v>173</v>
      </c>
      <c r="B95" s="215"/>
      <c r="C95" s="202"/>
      <c r="D95" s="216"/>
      <c r="E95" s="216"/>
      <c r="F95" s="216"/>
      <c r="G95" s="217"/>
      <c r="H95" s="218"/>
      <c r="I95" s="70"/>
      <c r="J95" s="218"/>
      <c r="K95" s="219"/>
      <c r="L95" s="219"/>
      <c r="M95" s="216"/>
      <c r="N95" s="217"/>
      <c r="O95" s="202"/>
      <c r="P95" s="220"/>
      <c r="Q95" s="524">
        <f>Q89+U89+V89+W89-Q24-U24</f>
        <v>855</v>
      </c>
      <c r="R95" s="528"/>
      <c r="S95" s="528"/>
      <c r="T95" s="528"/>
      <c r="U95" s="528"/>
      <c r="V95" s="528"/>
      <c r="W95" s="529"/>
      <c r="X95" s="524">
        <f>X89+AB89+AC89+AD89-X24-AB24-AA42-AB42</f>
        <v>810</v>
      </c>
      <c r="Y95" s="528"/>
      <c r="Z95" s="528"/>
      <c r="AA95" s="528"/>
      <c r="AB95" s="528"/>
      <c r="AC95" s="528"/>
      <c r="AD95" s="529"/>
      <c r="AE95" s="524">
        <f>AE89+AI89+AJ89+AK89-AE24-AI24</f>
        <v>870</v>
      </c>
      <c r="AF95" s="528"/>
      <c r="AG95" s="528"/>
      <c r="AH95" s="528"/>
      <c r="AI95" s="528"/>
      <c r="AJ95" s="528"/>
      <c r="AK95" s="529"/>
      <c r="AL95" s="524">
        <f>AL89+AP89+AQ89+AR89-AL24-AP24-AO43-AP43</f>
        <v>795</v>
      </c>
      <c r="AM95" s="525"/>
      <c r="AN95" s="525"/>
      <c r="AO95" s="525"/>
      <c r="AP95" s="525"/>
      <c r="AQ95" s="525"/>
      <c r="AR95" s="526"/>
      <c r="AS95" s="524">
        <f>AS89+AW89+AX89+AY89-AS24-AW24</f>
        <v>840</v>
      </c>
      <c r="AT95" s="528"/>
      <c r="AU95" s="528"/>
      <c r="AV95" s="528"/>
      <c r="AW95" s="528"/>
      <c r="AX95" s="528"/>
      <c r="AY95" s="529"/>
      <c r="AZ95" s="524">
        <f>AZ89+BD89+BE89+BF89-AZ44-BD44</f>
        <v>825</v>
      </c>
      <c r="BA95" s="528"/>
      <c r="BB95" s="528"/>
      <c r="BC95" s="528"/>
      <c r="BD95" s="528"/>
      <c r="BE95" s="528"/>
      <c r="BF95" s="529"/>
      <c r="BG95" s="524">
        <f>BG89+BK89+BL89+BM89-BG24-BK24</f>
        <v>845</v>
      </c>
      <c r="BH95" s="528"/>
      <c r="BI95" s="528"/>
      <c r="BJ95" s="528"/>
      <c r="BK95" s="528"/>
      <c r="BL95" s="528"/>
      <c r="BM95" s="529"/>
      <c r="BN95" s="524">
        <f>BN89+BR89+BS89+BT89-BR45-BR46</f>
        <v>685</v>
      </c>
      <c r="BO95" s="528"/>
      <c r="BP95" s="528"/>
      <c r="BQ95" s="528"/>
      <c r="BR95" s="528"/>
      <c r="BS95" s="528"/>
      <c r="BT95" s="529"/>
      <c r="BU95" s="221"/>
    </row>
    <row r="96" spans="1:73" s="201" customFormat="1" ht="11.25">
      <c r="A96" s="534" t="s">
        <v>174</v>
      </c>
      <c r="B96" s="535"/>
      <c r="C96" s="202"/>
      <c r="D96" s="216"/>
      <c r="E96" s="216"/>
      <c r="F96" s="216"/>
      <c r="G96" s="217"/>
      <c r="H96" s="218"/>
      <c r="I96" s="70"/>
      <c r="J96" s="218"/>
      <c r="K96" s="219"/>
      <c r="L96" s="219"/>
      <c r="M96" s="216"/>
      <c r="N96" s="217"/>
      <c r="O96" s="202"/>
      <c r="P96" s="220"/>
      <c r="Q96" s="524">
        <f>Q89+U89+V89+W89</f>
        <v>919</v>
      </c>
      <c r="R96" s="528"/>
      <c r="S96" s="528"/>
      <c r="T96" s="528"/>
      <c r="U96" s="528"/>
      <c r="V96" s="528"/>
      <c r="W96" s="529"/>
      <c r="X96" s="524">
        <f>X89+AB89+AC89+AD89</f>
        <v>1009</v>
      </c>
      <c r="Y96" s="528"/>
      <c r="Z96" s="528"/>
      <c r="AA96" s="528"/>
      <c r="AB96" s="528"/>
      <c r="AC96" s="528"/>
      <c r="AD96" s="529"/>
      <c r="AE96" s="524">
        <f>AE89+AI89+AJ89+AK89</f>
        <v>934</v>
      </c>
      <c r="AF96" s="528"/>
      <c r="AG96" s="528"/>
      <c r="AH96" s="528"/>
      <c r="AI96" s="528"/>
      <c r="AJ96" s="528"/>
      <c r="AK96" s="529"/>
      <c r="AL96" s="524">
        <f>AL89+AP89+AQ89+AR89</f>
        <v>994</v>
      </c>
      <c r="AM96" s="528"/>
      <c r="AN96" s="528"/>
      <c r="AO96" s="528"/>
      <c r="AP96" s="528"/>
      <c r="AQ96" s="528"/>
      <c r="AR96" s="529"/>
      <c r="AS96" s="524">
        <f>AS89+AW89+AX89+AY89</f>
        <v>840</v>
      </c>
      <c r="AT96" s="528"/>
      <c r="AU96" s="528"/>
      <c r="AV96" s="528"/>
      <c r="AW96" s="528"/>
      <c r="AX96" s="528"/>
      <c r="AY96" s="529"/>
      <c r="AZ96" s="524">
        <f>AZ89+BD89+BE89+BF89</f>
        <v>960</v>
      </c>
      <c r="BA96" s="528"/>
      <c r="BB96" s="528"/>
      <c r="BC96" s="528"/>
      <c r="BD96" s="528"/>
      <c r="BE96" s="528"/>
      <c r="BF96" s="529"/>
      <c r="BG96" s="524">
        <f>BG89+BK89+BL89+BM89</f>
        <v>845</v>
      </c>
      <c r="BH96" s="528"/>
      <c r="BI96" s="528"/>
      <c r="BJ96" s="528"/>
      <c r="BK96" s="528"/>
      <c r="BL96" s="528"/>
      <c r="BM96" s="529"/>
      <c r="BN96" s="524">
        <f>BN89+BR89+BS89+BT89</f>
        <v>955</v>
      </c>
      <c r="BO96" s="528"/>
      <c r="BP96" s="528"/>
      <c r="BQ96" s="528"/>
      <c r="BR96" s="528"/>
      <c r="BS96" s="528"/>
      <c r="BT96" s="529"/>
      <c r="BU96" s="213"/>
    </row>
    <row r="97" spans="1:73" s="201" customFormat="1" ht="12.75" customHeight="1">
      <c r="A97" s="222" t="s">
        <v>13</v>
      </c>
      <c r="B97" s="223"/>
      <c r="C97" s="224"/>
      <c r="D97" s="225"/>
      <c r="E97" s="225"/>
      <c r="F97" s="225"/>
      <c r="G97" s="226"/>
      <c r="H97" s="227"/>
      <c r="I97" s="406"/>
      <c r="J97" s="227"/>
      <c r="K97" s="228"/>
      <c r="L97" s="228"/>
      <c r="M97" s="225"/>
      <c r="N97" s="226"/>
      <c r="O97" s="224"/>
      <c r="P97" s="229"/>
      <c r="Q97" s="527">
        <v>14</v>
      </c>
      <c r="R97" s="528"/>
      <c r="S97" s="528"/>
      <c r="T97" s="528"/>
      <c r="U97" s="528"/>
      <c r="V97" s="528"/>
      <c r="W97" s="528"/>
      <c r="X97" s="528"/>
      <c r="Y97" s="528"/>
      <c r="Z97" s="528"/>
      <c r="AA97" s="528"/>
      <c r="AB97" s="528"/>
      <c r="AC97" s="528"/>
      <c r="AD97" s="529"/>
      <c r="AE97" s="527">
        <v>15</v>
      </c>
      <c r="AF97" s="528"/>
      <c r="AG97" s="528"/>
      <c r="AH97" s="528"/>
      <c r="AI97" s="528"/>
      <c r="AJ97" s="528"/>
      <c r="AK97" s="528"/>
      <c r="AL97" s="528"/>
      <c r="AM97" s="528"/>
      <c r="AN97" s="528"/>
      <c r="AO97" s="528"/>
      <c r="AP97" s="528"/>
      <c r="AQ97" s="528"/>
      <c r="AR97" s="529"/>
      <c r="AS97" s="527">
        <v>14</v>
      </c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9"/>
      <c r="BG97" s="527">
        <v>10</v>
      </c>
      <c r="BH97" s="528"/>
      <c r="BI97" s="528"/>
      <c r="BJ97" s="528"/>
      <c r="BK97" s="528"/>
      <c r="BL97" s="528"/>
      <c r="BM97" s="528"/>
      <c r="BN97" s="528"/>
      <c r="BO97" s="528"/>
      <c r="BP97" s="528"/>
      <c r="BQ97" s="528"/>
      <c r="BR97" s="528"/>
      <c r="BS97" s="528"/>
      <c r="BT97" s="529"/>
      <c r="BU97" s="230"/>
    </row>
    <row r="98" spans="1:73" s="201" customFormat="1" ht="12.75" customHeight="1">
      <c r="A98" s="222" t="s">
        <v>16</v>
      </c>
      <c r="B98" s="223"/>
      <c r="C98" s="224"/>
      <c r="D98" s="225"/>
      <c r="E98" s="225"/>
      <c r="F98" s="349">
        <f>E89</f>
        <v>5</v>
      </c>
      <c r="G98" s="226"/>
      <c r="H98" s="227"/>
      <c r="I98" s="406"/>
      <c r="J98" s="227"/>
      <c r="K98" s="228"/>
      <c r="L98" s="228"/>
      <c r="M98" s="225"/>
      <c r="N98" s="226"/>
      <c r="O98" s="224"/>
      <c r="P98" s="229"/>
      <c r="Q98" s="527"/>
      <c r="R98" s="528"/>
      <c r="S98" s="528"/>
      <c r="T98" s="528"/>
      <c r="U98" s="528"/>
      <c r="V98" s="528"/>
      <c r="W98" s="529"/>
      <c r="X98" s="524"/>
      <c r="Y98" s="525"/>
      <c r="Z98" s="525"/>
      <c r="AA98" s="525"/>
      <c r="AB98" s="525"/>
      <c r="AC98" s="525"/>
      <c r="AD98" s="526"/>
      <c r="AE98" s="527"/>
      <c r="AF98" s="528"/>
      <c r="AG98" s="528"/>
      <c r="AH98" s="528"/>
      <c r="AI98" s="528"/>
      <c r="AJ98" s="528"/>
      <c r="AK98" s="529"/>
      <c r="AL98" s="524"/>
      <c r="AM98" s="525"/>
      <c r="AN98" s="525"/>
      <c r="AO98" s="525"/>
      <c r="AP98" s="525"/>
      <c r="AQ98" s="525"/>
      <c r="AR98" s="526"/>
      <c r="AS98" s="527"/>
      <c r="AT98" s="528"/>
      <c r="AU98" s="528"/>
      <c r="AV98" s="528"/>
      <c r="AW98" s="528"/>
      <c r="AX98" s="528"/>
      <c r="AY98" s="529"/>
      <c r="AZ98" s="524">
        <v>1</v>
      </c>
      <c r="BA98" s="525"/>
      <c r="BB98" s="525"/>
      <c r="BC98" s="525"/>
      <c r="BD98" s="525"/>
      <c r="BE98" s="525"/>
      <c r="BF98" s="526"/>
      <c r="BG98" s="527">
        <v>2</v>
      </c>
      <c r="BH98" s="528"/>
      <c r="BI98" s="528"/>
      <c r="BJ98" s="528"/>
      <c r="BK98" s="528"/>
      <c r="BL98" s="528"/>
      <c r="BM98" s="529"/>
      <c r="BN98" s="524">
        <v>2</v>
      </c>
      <c r="BO98" s="525"/>
      <c r="BP98" s="525"/>
      <c r="BQ98" s="525"/>
      <c r="BR98" s="525"/>
      <c r="BS98" s="525"/>
      <c r="BT98" s="526"/>
      <c r="BU98" s="230"/>
    </row>
    <row r="99" spans="1:73" s="232" customFormat="1" ht="12.75" customHeight="1">
      <c r="A99" s="214" t="s">
        <v>17</v>
      </c>
      <c r="B99" s="148"/>
      <c r="C99" s="147"/>
      <c r="D99" s="144"/>
      <c r="E99" s="348">
        <f>F89</f>
        <v>5</v>
      </c>
      <c r="F99" s="144"/>
      <c r="G99" s="148"/>
      <c r="H99" s="147"/>
      <c r="I99" s="142"/>
      <c r="J99" s="147"/>
      <c r="K99" s="144"/>
      <c r="L99" s="144"/>
      <c r="M99" s="144"/>
      <c r="N99" s="148"/>
      <c r="O99" s="145"/>
      <c r="P99" s="146"/>
      <c r="Q99" s="527"/>
      <c r="R99" s="528"/>
      <c r="S99" s="528"/>
      <c r="T99" s="528"/>
      <c r="U99" s="528"/>
      <c r="V99" s="528"/>
      <c r="W99" s="529"/>
      <c r="X99" s="524"/>
      <c r="Y99" s="525"/>
      <c r="Z99" s="525"/>
      <c r="AA99" s="525"/>
      <c r="AB99" s="525"/>
      <c r="AC99" s="525"/>
      <c r="AD99" s="526"/>
      <c r="AE99" s="527"/>
      <c r="AF99" s="528"/>
      <c r="AG99" s="528"/>
      <c r="AH99" s="528"/>
      <c r="AI99" s="528"/>
      <c r="AJ99" s="528"/>
      <c r="AK99" s="529"/>
      <c r="AL99" s="524">
        <v>1</v>
      </c>
      <c r="AM99" s="525"/>
      <c r="AN99" s="525"/>
      <c r="AO99" s="525"/>
      <c r="AP99" s="525"/>
      <c r="AQ99" s="525"/>
      <c r="AR99" s="526"/>
      <c r="AS99" s="527">
        <v>1</v>
      </c>
      <c r="AT99" s="528"/>
      <c r="AU99" s="528"/>
      <c r="AV99" s="528"/>
      <c r="AW99" s="528"/>
      <c r="AX99" s="528"/>
      <c r="AY99" s="529"/>
      <c r="AZ99" s="524">
        <v>1</v>
      </c>
      <c r="BA99" s="525"/>
      <c r="BB99" s="525"/>
      <c r="BC99" s="525"/>
      <c r="BD99" s="525"/>
      <c r="BE99" s="525"/>
      <c r="BF99" s="526"/>
      <c r="BG99" s="527"/>
      <c r="BH99" s="528"/>
      <c r="BI99" s="528"/>
      <c r="BJ99" s="528"/>
      <c r="BK99" s="528"/>
      <c r="BL99" s="528"/>
      <c r="BM99" s="529"/>
      <c r="BN99" s="524">
        <v>2</v>
      </c>
      <c r="BO99" s="525"/>
      <c r="BP99" s="525"/>
      <c r="BQ99" s="525"/>
      <c r="BR99" s="525"/>
      <c r="BS99" s="525"/>
      <c r="BT99" s="526"/>
      <c r="BU99" s="231"/>
    </row>
    <row r="100" spans="1:73" s="201" customFormat="1" ht="12.75" customHeight="1">
      <c r="A100" s="211" t="s">
        <v>32</v>
      </c>
      <c r="B100" s="212"/>
      <c r="C100" s="207"/>
      <c r="D100" s="233"/>
      <c r="E100" s="233"/>
      <c r="F100" s="233"/>
      <c r="G100" s="234">
        <f>G89</f>
        <v>18</v>
      </c>
      <c r="H100" s="235"/>
      <c r="I100" s="399"/>
      <c r="J100" s="235"/>
      <c r="K100" s="233"/>
      <c r="L100" s="233"/>
      <c r="M100" s="233"/>
      <c r="N100" s="204"/>
      <c r="O100" s="207"/>
      <c r="P100" s="208"/>
      <c r="Q100" s="527">
        <v>1</v>
      </c>
      <c r="R100" s="528"/>
      <c r="S100" s="528"/>
      <c r="T100" s="528"/>
      <c r="U100" s="528"/>
      <c r="V100" s="528"/>
      <c r="W100" s="529"/>
      <c r="X100" s="524">
        <v>3</v>
      </c>
      <c r="Y100" s="525"/>
      <c r="Z100" s="525"/>
      <c r="AA100" s="525"/>
      <c r="AB100" s="525"/>
      <c r="AC100" s="525"/>
      <c r="AD100" s="526"/>
      <c r="AE100" s="527">
        <v>3</v>
      </c>
      <c r="AF100" s="528"/>
      <c r="AG100" s="528"/>
      <c r="AH100" s="528"/>
      <c r="AI100" s="528"/>
      <c r="AJ100" s="528"/>
      <c r="AK100" s="529"/>
      <c r="AL100" s="524">
        <v>2</v>
      </c>
      <c r="AM100" s="525"/>
      <c r="AN100" s="525"/>
      <c r="AO100" s="525"/>
      <c r="AP100" s="525"/>
      <c r="AQ100" s="525"/>
      <c r="AR100" s="526"/>
      <c r="AS100" s="527">
        <v>3</v>
      </c>
      <c r="AT100" s="528"/>
      <c r="AU100" s="528"/>
      <c r="AV100" s="528"/>
      <c r="AW100" s="528"/>
      <c r="AX100" s="528"/>
      <c r="AY100" s="529"/>
      <c r="AZ100" s="524">
        <v>2</v>
      </c>
      <c r="BA100" s="525"/>
      <c r="BB100" s="525"/>
      <c r="BC100" s="525"/>
      <c r="BD100" s="525"/>
      <c r="BE100" s="525"/>
      <c r="BF100" s="526"/>
      <c r="BG100" s="527">
        <v>4</v>
      </c>
      <c r="BH100" s="528"/>
      <c r="BI100" s="528"/>
      <c r="BJ100" s="528"/>
      <c r="BK100" s="528"/>
      <c r="BL100" s="528"/>
      <c r="BM100" s="529"/>
      <c r="BN100" s="524"/>
      <c r="BO100" s="525"/>
      <c r="BP100" s="525"/>
      <c r="BQ100" s="525"/>
      <c r="BR100" s="525"/>
      <c r="BS100" s="525"/>
      <c r="BT100" s="526"/>
      <c r="BU100" s="236"/>
    </row>
    <row r="101" spans="1:73" s="201" customFormat="1" ht="12.75" customHeight="1">
      <c r="A101" s="532" t="s">
        <v>15</v>
      </c>
      <c r="B101" s="533"/>
      <c r="C101" s="202"/>
      <c r="D101" s="237">
        <f>D89</f>
        <v>32</v>
      </c>
      <c r="E101" s="237"/>
      <c r="F101" s="237"/>
      <c r="G101" s="238"/>
      <c r="H101" s="239"/>
      <c r="I101" s="73"/>
      <c r="J101" s="239"/>
      <c r="K101" s="237"/>
      <c r="L101" s="237"/>
      <c r="M101" s="237"/>
      <c r="N101" s="217"/>
      <c r="O101" s="202"/>
      <c r="P101" s="220"/>
      <c r="Q101" s="527">
        <v>4</v>
      </c>
      <c r="R101" s="528"/>
      <c r="S101" s="528"/>
      <c r="T101" s="528"/>
      <c r="U101" s="528"/>
      <c r="V101" s="528"/>
      <c r="W101" s="529"/>
      <c r="X101" s="524">
        <v>5</v>
      </c>
      <c r="Y101" s="525"/>
      <c r="Z101" s="525"/>
      <c r="AA101" s="525"/>
      <c r="AB101" s="525"/>
      <c r="AC101" s="525"/>
      <c r="AD101" s="526"/>
      <c r="AE101" s="527">
        <v>5</v>
      </c>
      <c r="AF101" s="528"/>
      <c r="AG101" s="528"/>
      <c r="AH101" s="528"/>
      <c r="AI101" s="528"/>
      <c r="AJ101" s="528"/>
      <c r="AK101" s="529"/>
      <c r="AL101" s="524">
        <v>5</v>
      </c>
      <c r="AM101" s="525"/>
      <c r="AN101" s="525"/>
      <c r="AO101" s="525"/>
      <c r="AP101" s="525"/>
      <c r="AQ101" s="525"/>
      <c r="AR101" s="526"/>
      <c r="AS101" s="527">
        <v>4</v>
      </c>
      <c r="AT101" s="528"/>
      <c r="AU101" s="528"/>
      <c r="AV101" s="528"/>
      <c r="AW101" s="528"/>
      <c r="AX101" s="528"/>
      <c r="AY101" s="529"/>
      <c r="AZ101" s="524">
        <v>4</v>
      </c>
      <c r="BA101" s="525"/>
      <c r="BB101" s="525"/>
      <c r="BC101" s="525"/>
      <c r="BD101" s="525"/>
      <c r="BE101" s="525"/>
      <c r="BF101" s="526"/>
      <c r="BG101" s="527">
        <v>3</v>
      </c>
      <c r="BH101" s="528"/>
      <c r="BI101" s="528"/>
      <c r="BJ101" s="528"/>
      <c r="BK101" s="528"/>
      <c r="BL101" s="528"/>
      <c r="BM101" s="529"/>
      <c r="BN101" s="524">
        <v>2</v>
      </c>
      <c r="BO101" s="525"/>
      <c r="BP101" s="525"/>
      <c r="BQ101" s="525"/>
      <c r="BR101" s="525"/>
      <c r="BS101" s="525"/>
      <c r="BT101" s="526"/>
      <c r="BU101" s="221"/>
    </row>
    <row r="102" spans="1:73" s="201" customFormat="1" ht="12.75" customHeight="1" thickBot="1">
      <c r="A102" s="530" t="s">
        <v>14</v>
      </c>
      <c r="B102" s="531"/>
      <c r="C102" s="347">
        <f>C89</f>
        <v>34</v>
      </c>
      <c r="D102" s="241"/>
      <c r="E102" s="241"/>
      <c r="F102" s="241"/>
      <c r="G102" s="242"/>
      <c r="H102" s="243"/>
      <c r="I102" s="83"/>
      <c r="J102" s="243"/>
      <c r="K102" s="241"/>
      <c r="L102" s="241"/>
      <c r="M102" s="241"/>
      <c r="N102" s="244"/>
      <c r="O102" s="240"/>
      <c r="P102" s="245"/>
      <c r="Q102" s="518">
        <v>4</v>
      </c>
      <c r="R102" s="519"/>
      <c r="S102" s="519"/>
      <c r="T102" s="519"/>
      <c r="U102" s="519"/>
      <c r="V102" s="519"/>
      <c r="W102" s="520"/>
      <c r="X102" s="521">
        <v>5</v>
      </c>
      <c r="Y102" s="522"/>
      <c r="Z102" s="522"/>
      <c r="AA102" s="522"/>
      <c r="AB102" s="522"/>
      <c r="AC102" s="522"/>
      <c r="AD102" s="523"/>
      <c r="AE102" s="518">
        <v>5</v>
      </c>
      <c r="AF102" s="519"/>
      <c r="AG102" s="519"/>
      <c r="AH102" s="519"/>
      <c r="AI102" s="519"/>
      <c r="AJ102" s="519"/>
      <c r="AK102" s="520"/>
      <c r="AL102" s="521">
        <v>4</v>
      </c>
      <c r="AM102" s="522"/>
      <c r="AN102" s="522"/>
      <c r="AO102" s="522"/>
      <c r="AP102" s="522"/>
      <c r="AQ102" s="522"/>
      <c r="AR102" s="523"/>
      <c r="AS102" s="518">
        <v>4</v>
      </c>
      <c r="AT102" s="519"/>
      <c r="AU102" s="519"/>
      <c r="AV102" s="519"/>
      <c r="AW102" s="519"/>
      <c r="AX102" s="519"/>
      <c r="AY102" s="520"/>
      <c r="AZ102" s="521">
        <v>4</v>
      </c>
      <c r="BA102" s="522"/>
      <c r="BB102" s="522"/>
      <c r="BC102" s="522"/>
      <c r="BD102" s="522"/>
      <c r="BE102" s="522"/>
      <c r="BF102" s="523"/>
      <c r="BG102" s="518">
        <v>4</v>
      </c>
      <c r="BH102" s="519"/>
      <c r="BI102" s="519"/>
      <c r="BJ102" s="519"/>
      <c r="BK102" s="519"/>
      <c r="BL102" s="519"/>
      <c r="BM102" s="520"/>
      <c r="BN102" s="521">
        <v>4</v>
      </c>
      <c r="BO102" s="522"/>
      <c r="BP102" s="522"/>
      <c r="BQ102" s="522"/>
      <c r="BR102" s="522"/>
      <c r="BS102" s="522"/>
      <c r="BT102" s="523"/>
      <c r="BU102" s="246"/>
    </row>
    <row r="103" spans="1:73" s="201" customFormat="1" ht="9.75" customHeight="1">
      <c r="A103" s="247"/>
      <c r="B103" s="247"/>
      <c r="C103" s="248"/>
      <c r="D103" s="161"/>
      <c r="E103" s="161"/>
      <c r="F103" s="161"/>
      <c r="G103" s="161"/>
      <c r="H103" s="161"/>
      <c r="I103" s="249"/>
      <c r="J103" s="161"/>
      <c r="K103" s="161"/>
      <c r="L103" s="161"/>
      <c r="M103" s="161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161"/>
      <c r="Y103" s="161"/>
      <c r="Z103" s="248"/>
      <c r="AA103" s="248"/>
      <c r="AB103" s="248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</row>
    <row r="104" spans="1:73" s="201" customFormat="1" ht="6" customHeight="1">
      <c r="A104" s="247"/>
      <c r="B104" s="247"/>
      <c r="C104" s="248"/>
      <c r="D104" s="161"/>
      <c r="E104" s="161"/>
      <c r="F104" s="161"/>
      <c r="G104" s="161"/>
      <c r="H104" s="161"/>
      <c r="I104" s="249"/>
      <c r="J104" s="161"/>
      <c r="K104" s="161"/>
      <c r="L104" s="161"/>
      <c r="M104" s="161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161"/>
      <c r="Y104" s="161"/>
      <c r="Z104" s="248"/>
      <c r="AA104" s="248"/>
      <c r="AB104" s="248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</row>
    <row r="105" spans="2:73" s="250" customFormat="1" ht="12.75" customHeight="1">
      <c r="B105" s="251" t="s">
        <v>95</v>
      </c>
      <c r="C105" s="252" t="s">
        <v>163</v>
      </c>
      <c r="D105" s="252"/>
      <c r="E105" s="252" t="s">
        <v>164</v>
      </c>
      <c r="F105" s="252"/>
      <c r="H105" s="253"/>
      <c r="I105" s="252"/>
      <c r="J105" s="253" t="s">
        <v>165</v>
      </c>
      <c r="K105" s="253"/>
      <c r="L105" s="253"/>
      <c r="M105" s="253"/>
      <c r="N105" s="253" t="s">
        <v>166</v>
      </c>
      <c r="O105" s="253"/>
      <c r="P105" s="253"/>
      <c r="R105" s="253"/>
      <c r="S105" s="253"/>
      <c r="AF105" s="253"/>
      <c r="AG105" s="253"/>
      <c r="AH105" s="254" t="s">
        <v>96</v>
      </c>
      <c r="AI105" s="253"/>
      <c r="AK105" s="253"/>
      <c r="AL105" s="255"/>
      <c r="AM105" s="256"/>
      <c r="AN105" s="256" t="s">
        <v>167</v>
      </c>
      <c r="AP105" s="253"/>
      <c r="AS105" s="255"/>
      <c r="AT105" s="253"/>
      <c r="AU105" s="255"/>
      <c r="AV105" s="255"/>
      <c r="AW105" s="256" t="s">
        <v>168</v>
      </c>
      <c r="BB105" s="256"/>
      <c r="BC105" s="253"/>
      <c r="BD105" s="253"/>
      <c r="BE105" s="253"/>
      <c r="BF105" s="253" t="s">
        <v>169</v>
      </c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</row>
    <row r="106" spans="1:72" s="201" customFormat="1" ht="14.25" customHeight="1">
      <c r="A106" s="248"/>
      <c r="B106" s="248"/>
      <c r="C106" s="248"/>
      <c r="D106" s="161"/>
      <c r="E106" s="248"/>
      <c r="F106" s="248"/>
      <c r="G106" s="248"/>
      <c r="H106" s="248"/>
      <c r="I106" s="248"/>
      <c r="J106" s="248"/>
      <c r="K106" s="248"/>
      <c r="L106" s="248"/>
      <c r="M106" s="161"/>
      <c r="N106" s="161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57"/>
      <c r="AE106" s="257"/>
      <c r="AF106" s="248"/>
      <c r="AG106" s="248"/>
      <c r="AH106" s="248"/>
      <c r="AI106" s="248"/>
      <c r="AJ106" s="248"/>
      <c r="AK106" s="257"/>
      <c r="AL106" s="257"/>
      <c r="AM106" s="248"/>
      <c r="AN106" s="248"/>
      <c r="AO106" s="248"/>
      <c r="AP106" s="248"/>
      <c r="AQ106" s="248"/>
      <c r="AR106" s="258"/>
      <c r="AS106" s="257"/>
      <c r="AT106" s="248"/>
      <c r="AU106" s="248"/>
      <c r="AV106" s="248"/>
      <c r="AW106" s="248"/>
      <c r="AX106" s="248"/>
      <c r="AY106" s="257"/>
      <c r="AZ106" s="257"/>
      <c r="BA106" s="248"/>
      <c r="BC106" s="248"/>
      <c r="BD106" s="248"/>
      <c r="BE106" s="248"/>
      <c r="BF106" s="257"/>
      <c r="BG106" s="257"/>
      <c r="BH106" s="248"/>
      <c r="BI106" s="248"/>
      <c r="BJ106" s="248"/>
      <c r="BK106" s="248"/>
      <c r="BL106" s="248"/>
      <c r="BM106" s="257"/>
      <c r="BN106" s="248"/>
      <c r="BO106" s="248"/>
      <c r="BP106" s="259"/>
      <c r="BQ106" s="248"/>
      <c r="BR106" s="248"/>
      <c r="BS106" s="257"/>
      <c r="BT106" s="260"/>
    </row>
    <row r="108" spans="1:59" ht="12.75">
      <c r="A108" s="264"/>
      <c r="B108" s="264"/>
      <c r="C108" s="264"/>
      <c r="D108" s="264"/>
      <c r="E108" s="264"/>
      <c r="F108" s="264"/>
      <c r="G108" s="264"/>
      <c r="I108" s="265"/>
      <c r="J108" s="265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4"/>
      <c r="AR108" s="264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4"/>
      <c r="BC108" s="264"/>
      <c r="BD108" s="266"/>
      <c r="BE108" s="264"/>
      <c r="BF108" s="264"/>
      <c r="BG108" s="264"/>
    </row>
    <row r="109" spans="1:59" ht="12.75">
      <c r="A109" s="264"/>
      <c r="B109" s="264"/>
      <c r="C109" s="264"/>
      <c r="D109" s="264"/>
      <c r="E109" s="264"/>
      <c r="F109" s="264"/>
      <c r="G109" s="264"/>
      <c r="H109" s="264"/>
      <c r="I109" s="265"/>
      <c r="J109" s="265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M109" s="264"/>
      <c r="AN109" s="264"/>
      <c r="AO109" s="264"/>
      <c r="AQ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6"/>
      <c r="BE109" s="264"/>
      <c r="BF109" s="264"/>
      <c r="BG109" s="264"/>
    </row>
    <row r="110" spans="1:59" ht="12.75">
      <c r="A110" s="264"/>
      <c r="B110" s="264"/>
      <c r="C110" s="264"/>
      <c r="D110" s="264"/>
      <c r="E110" s="264"/>
      <c r="F110" s="264"/>
      <c r="G110" s="264"/>
      <c r="H110" s="264"/>
      <c r="I110" s="265"/>
      <c r="J110" s="265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6"/>
      <c r="BE110" s="264"/>
      <c r="BF110" s="264"/>
      <c r="BG110" s="264"/>
    </row>
    <row r="111" spans="1:59" ht="12.75">
      <c r="A111" s="264"/>
      <c r="D111" s="264"/>
      <c r="E111" s="264"/>
      <c r="F111" s="264"/>
      <c r="G111" s="264"/>
      <c r="H111" s="264"/>
      <c r="I111" s="265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6"/>
      <c r="BE111" s="264"/>
      <c r="BF111" s="264"/>
      <c r="BG111" s="264"/>
    </row>
    <row r="112" spans="1:59" ht="12.75">
      <c r="A112" s="264"/>
      <c r="D112" s="264"/>
      <c r="E112" s="264"/>
      <c r="F112" s="264"/>
      <c r="G112" s="264"/>
      <c r="H112" s="264"/>
      <c r="I112" s="265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6"/>
      <c r="BE112" s="264"/>
      <c r="BF112" s="264"/>
      <c r="BG112" s="264"/>
    </row>
    <row r="113" spans="1:59" ht="12.75">
      <c r="A113" s="264"/>
      <c r="D113" s="264"/>
      <c r="E113" s="264"/>
      <c r="F113" s="264"/>
      <c r="G113" s="264"/>
      <c r="H113" s="264"/>
      <c r="I113" s="265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6"/>
      <c r="BE113" s="264"/>
      <c r="BF113" s="264"/>
      <c r="BG113" s="264"/>
    </row>
    <row r="114" spans="1:59" ht="12.75">
      <c r="A114" s="264"/>
      <c r="D114" s="264"/>
      <c r="E114" s="264"/>
      <c r="F114" s="264"/>
      <c r="G114" s="264"/>
      <c r="H114" s="264"/>
      <c r="I114" s="265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6"/>
      <c r="BE114" s="264"/>
      <c r="BF114" s="264"/>
      <c r="BG114" s="264"/>
    </row>
    <row r="115" spans="1:59" ht="12.75">
      <c r="A115" s="264"/>
      <c r="D115" s="264"/>
      <c r="E115" s="264"/>
      <c r="F115" s="264"/>
      <c r="G115" s="264"/>
      <c r="H115" s="264"/>
      <c r="I115" s="265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6"/>
      <c r="BE115" s="264"/>
      <c r="BF115" s="264"/>
      <c r="BG115" s="264"/>
    </row>
    <row r="116" spans="1:59" ht="12.75">
      <c r="A116" s="264"/>
      <c r="D116" s="264"/>
      <c r="E116" s="264"/>
      <c r="F116" s="264"/>
      <c r="G116" s="264"/>
      <c r="H116" s="264"/>
      <c r="I116" s="265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6"/>
      <c r="BE116" s="264"/>
      <c r="BF116" s="264"/>
      <c r="BG116" s="264"/>
    </row>
    <row r="117" spans="1:59" ht="12.75">
      <c r="A117" s="264"/>
      <c r="D117" s="264"/>
      <c r="E117" s="264"/>
      <c r="F117" s="264"/>
      <c r="G117" s="264"/>
      <c r="H117" s="264"/>
      <c r="I117" s="265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6"/>
      <c r="BE117" s="264"/>
      <c r="BF117" s="264"/>
      <c r="BG117" s="264"/>
    </row>
    <row r="118" spans="1:59" ht="12.75">
      <c r="A118" s="264"/>
      <c r="D118" s="264"/>
      <c r="E118" s="264"/>
      <c r="F118" s="264"/>
      <c r="G118" s="264"/>
      <c r="H118" s="264"/>
      <c r="I118" s="265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264"/>
      <c r="AP118" s="264"/>
      <c r="AQ118" s="264"/>
      <c r="AR118" s="264"/>
      <c r="AS118" s="264"/>
      <c r="AT118" s="264"/>
      <c r="AU118" s="264"/>
      <c r="AV118" s="264"/>
      <c r="AW118" s="264"/>
      <c r="AX118" s="264"/>
      <c r="AY118" s="264"/>
      <c r="AZ118" s="264"/>
      <c r="BA118" s="264"/>
      <c r="BB118" s="264"/>
      <c r="BC118" s="264"/>
      <c r="BD118" s="266"/>
      <c r="BE118" s="264"/>
      <c r="BF118" s="264"/>
      <c r="BG118" s="264"/>
    </row>
    <row r="119" spans="1:59" ht="12.75">
      <c r="A119" s="264"/>
      <c r="D119" s="264"/>
      <c r="E119" s="264"/>
      <c r="F119" s="264"/>
      <c r="G119" s="264"/>
      <c r="H119" s="264"/>
      <c r="I119" s="265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6"/>
      <c r="BE119" s="264"/>
      <c r="BF119" s="264"/>
      <c r="BG119" s="264"/>
    </row>
    <row r="120" spans="1:59" ht="12.75">
      <c r="A120" s="264"/>
      <c r="D120" s="264"/>
      <c r="E120" s="264"/>
      <c r="F120" s="264"/>
      <c r="G120" s="264"/>
      <c r="H120" s="264"/>
      <c r="I120" s="265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C120" s="264"/>
      <c r="BD120" s="266"/>
      <c r="BE120" s="264"/>
      <c r="BF120" s="264"/>
      <c r="BG120" s="264"/>
    </row>
    <row r="121" spans="1:59" ht="12.75">
      <c r="A121" s="264"/>
      <c r="D121" s="264"/>
      <c r="E121" s="264"/>
      <c r="F121" s="264"/>
      <c r="G121" s="264"/>
      <c r="H121" s="264"/>
      <c r="I121" s="265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  <c r="BD121" s="266"/>
      <c r="BE121" s="264"/>
      <c r="BF121" s="264"/>
      <c r="BG121" s="264"/>
    </row>
    <row r="122" spans="1:59" ht="12.75">
      <c r="A122" s="264"/>
      <c r="B122" s="264"/>
      <c r="C122" s="264"/>
      <c r="D122" s="264"/>
      <c r="E122" s="264"/>
      <c r="F122" s="264"/>
      <c r="G122" s="264"/>
      <c r="H122" s="264"/>
      <c r="I122" s="265"/>
      <c r="J122" s="265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  <c r="BD122" s="266"/>
      <c r="BE122" s="264"/>
      <c r="BF122" s="264"/>
      <c r="BG122" s="264"/>
    </row>
    <row r="123" spans="1:59" ht="12.75">
      <c r="A123" s="264"/>
      <c r="B123" s="264"/>
      <c r="C123" s="264"/>
      <c r="D123" s="264"/>
      <c r="E123" s="264"/>
      <c r="F123" s="264"/>
      <c r="G123" s="264"/>
      <c r="H123" s="264"/>
      <c r="I123" s="265"/>
      <c r="J123" s="265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6"/>
      <c r="BE123" s="264"/>
      <c r="BF123" s="264"/>
      <c r="BG123" s="264"/>
    </row>
    <row r="124" spans="1:59" ht="12.75">
      <c r="A124" s="264"/>
      <c r="B124" s="264"/>
      <c r="C124" s="264"/>
      <c r="D124" s="264"/>
      <c r="E124" s="264"/>
      <c r="F124" s="264"/>
      <c r="G124" s="264"/>
      <c r="H124" s="264"/>
      <c r="I124" s="265"/>
      <c r="J124" s="265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6"/>
      <c r="BE124" s="264"/>
      <c r="BF124" s="264"/>
      <c r="BG124" s="264"/>
    </row>
    <row r="125" spans="1:59" ht="12.75">
      <c r="A125" s="264"/>
      <c r="B125" s="264"/>
      <c r="C125" s="264"/>
      <c r="D125" s="264"/>
      <c r="E125" s="264"/>
      <c r="F125" s="264"/>
      <c r="G125" s="264"/>
      <c r="H125" s="264"/>
      <c r="I125" s="265"/>
      <c r="J125" s="265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6"/>
      <c r="BE125" s="264"/>
      <c r="BF125" s="264"/>
      <c r="BG125" s="264"/>
    </row>
    <row r="126" spans="1:59" ht="12.75">
      <c r="A126" s="264"/>
      <c r="B126" s="264"/>
      <c r="C126" s="264"/>
      <c r="D126" s="264"/>
      <c r="E126" s="264"/>
      <c r="F126" s="264"/>
      <c r="G126" s="264"/>
      <c r="H126" s="264"/>
      <c r="I126" s="265"/>
      <c r="J126" s="265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6"/>
      <c r="BE126" s="264"/>
      <c r="BF126" s="264"/>
      <c r="BG126" s="264"/>
    </row>
    <row r="127" spans="1:59" ht="12.75">
      <c r="A127" s="264"/>
      <c r="B127" s="264"/>
      <c r="C127" s="264"/>
      <c r="D127" s="264"/>
      <c r="E127" s="264"/>
      <c r="F127" s="264"/>
      <c r="G127" s="264"/>
      <c r="H127" s="264"/>
      <c r="I127" s="265"/>
      <c r="J127" s="265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6"/>
      <c r="BE127" s="264"/>
      <c r="BF127" s="264"/>
      <c r="BG127" s="264"/>
    </row>
    <row r="128" spans="1:59" ht="12.75">
      <c r="A128" s="264"/>
      <c r="B128" s="264"/>
      <c r="C128" s="264"/>
      <c r="D128" s="264"/>
      <c r="E128" s="264"/>
      <c r="F128" s="264"/>
      <c r="G128" s="264"/>
      <c r="H128" s="264"/>
      <c r="I128" s="265"/>
      <c r="J128" s="265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6"/>
      <c r="BE128" s="264"/>
      <c r="BF128" s="264"/>
      <c r="BG128" s="264"/>
    </row>
  </sheetData>
  <sheetProtection/>
  <mergeCells count="1199">
    <mergeCell ref="BU2:BU7"/>
    <mergeCell ref="G3:G7"/>
    <mergeCell ref="J3:J7"/>
    <mergeCell ref="A1:BU1"/>
    <mergeCell ref="A2:A7"/>
    <mergeCell ref="B2:B7"/>
    <mergeCell ref="C2:G2"/>
    <mergeCell ref="H2:H7"/>
    <mergeCell ref="I2:I7"/>
    <mergeCell ref="J2:O2"/>
    <mergeCell ref="K3:M3"/>
    <mergeCell ref="N3:N7"/>
    <mergeCell ref="O3:O7"/>
    <mergeCell ref="Q3:AD3"/>
    <mergeCell ref="Q2:BT2"/>
    <mergeCell ref="AE3:AR3"/>
    <mergeCell ref="AS3:BF3"/>
    <mergeCell ref="AS5:AX5"/>
    <mergeCell ref="AY5:AY7"/>
    <mergeCell ref="BF5:BF7"/>
    <mergeCell ref="BG3:BT3"/>
    <mergeCell ref="K4:K7"/>
    <mergeCell ref="L4:L7"/>
    <mergeCell ref="M4:M7"/>
    <mergeCell ref="Q4:W4"/>
    <mergeCell ref="X4:AD4"/>
    <mergeCell ref="AE4:AK4"/>
    <mergeCell ref="AL4:AR4"/>
    <mergeCell ref="P2:P7"/>
    <mergeCell ref="AS4:AY4"/>
    <mergeCell ref="AZ4:BF4"/>
    <mergeCell ref="BG4:BM4"/>
    <mergeCell ref="BN4:BT4"/>
    <mergeCell ref="Q5:V5"/>
    <mergeCell ref="W5:W7"/>
    <mergeCell ref="X5:AC5"/>
    <mergeCell ref="AD5:AD7"/>
    <mergeCell ref="AE5:AJ5"/>
    <mergeCell ref="AK5:AK7"/>
    <mergeCell ref="BG5:BL5"/>
    <mergeCell ref="BN6:BS6"/>
    <mergeCell ref="AE6:AJ6"/>
    <mergeCell ref="AL6:AQ6"/>
    <mergeCell ref="AS6:AX6"/>
    <mergeCell ref="AZ6:BE6"/>
    <mergeCell ref="AL5:AQ5"/>
    <mergeCell ref="A11:BU11"/>
    <mergeCell ref="A16:B16"/>
    <mergeCell ref="C3:C7"/>
    <mergeCell ref="D3:D7"/>
    <mergeCell ref="E3:E7"/>
    <mergeCell ref="F3:F7"/>
    <mergeCell ref="BM5:BM7"/>
    <mergeCell ref="BN5:BS5"/>
    <mergeCell ref="BT5:BT7"/>
    <mergeCell ref="BG6:BL6"/>
    <mergeCell ref="Q6:V6"/>
    <mergeCell ref="X6:AC6"/>
    <mergeCell ref="A17:BU17"/>
    <mergeCell ref="A25:B25"/>
    <mergeCell ref="A26:BU26"/>
    <mergeCell ref="A47:B47"/>
    <mergeCell ref="AR5:AR7"/>
    <mergeCell ref="AZ5:BE5"/>
    <mergeCell ref="A9:BU9"/>
    <mergeCell ref="A10:BU10"/>
    <mergeCell ref="A48:B48"/>
    <mergeCell ref="A49:BU49"/>
    <mergeCell ref="A50:BU50"/>
    <mergeCell ref="A51:BU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P52:AP53"/>
    <mergeCell ref="AQ52:AQ53"/>
    <mergeCell ref="AR52:AR53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BF52:BF53"/>
    <mergeCell ref="BG52:BG53"/>
    <mergeCell ref="BH52:BH53"/>
    <mergeCell ref="BI52:BI53"/>
    <mergeCell ref="BJ52:BJ53"/>
    <mergeCell ref="BK52:BK53"/>
    <mergeCell ref="BL52:BL53"/>
    <mergeCell ref="BM52:BM53"/>
    <mergeCell ref="BN52:BN53"/>
    <mergeCell ref="BO52:BO53"/>
    <mergeCell ref="BP52:BP53"/>
    <mergeCell ref="BQ52:BQ53"/>
    <mergeCell ref="BR52:BR53"/>
    <mergeCell ref="BS52:BS53"/>
    <mergeCell ref="BT52:BT53"/>
    <mergeCell ref="BU52:BU53"/>
    <mergeCell ref="A54:A55"/>
    <mergeCell ref="D54:D55"/>
    <mergeCell ref="H54:H55"/>
    <mergeCell ref="I54:I55"/>
    <mergeCell ref="J54:J55"/>
    <mergeCell ref="K54:K55"/>
    <mergeCell ref="L54:L55"/>
    <mergeCell ref="M54:M55"/>
    <mergeCell ref="N54:N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AV54:AV55"/>
    <mergeCell ref="AW54:AW55"/>
    <mergeCell ref="BU54:BU55"/>
    <mergeCell ref="A56:A58"/>
    <mergeCell ref="C56:C58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Q56:Q58"/>
    <mergeCell ref="R56:R58"/>
    <mergeCell ref="S56:S58"/>
    <mergeCell ref="T56:T58"/>
    <mergeCell ref="U56:U58"/>
    <mergeCell ref="V56:V58"/>
    <mergeCell ref="W56:W58"/>
    <mergeCell ref="X56:X58"/>
    <mergeCell ref="Y56:Y58"/>
    <mergeCell ref="Z56:Z58"/>
    <mergeCell ref="AA56:AA58"/>
    <mergeCell ref="AB56:AB58"/>
    <mergeCell ref="AC56:AC58"/>
    <mergeCell ref="AD56:AD58"/>
    <mergeCell ref="AE56:AE58"/>
    <mergeCell ref="AF56:AF58"/>
    <mergeCell ref="AG56:AG58"/>
    <mergeCell ref="AH56:AH58"/>
    <mergeCell ref="AI56:AI58"/>
    <mergeCell ref="AJ56:AJ58"/>
    <mergeCell ref="AK56:AK58"/>
    <mergeCell ref="AL56:AL58"/>
    <mergeCell ref="AM56:AM58"/>
    <mergeCell ref="AN56:AN58"/>
    <mergeCell ref="AO56:AO58"/>
    <mergeCell ref="AP56:AP58"/>
    <mergeCell ref="AQ56:AQ58"/>
    <mergeCell ref="AR56:AR58"/>
    <mergeCell ref="AS56:AS58"/>
    <mergeCell ref="AT56:AT58"/>
    <mergeCell ref="AU56:AU58"/>
    <mergeCell ref="AV56:AV58"/>
    <mergeCell ref="AW56:AW58"/>
    <mergeCell ref="AX56:AX58"/>
    <mergeCell ref="AY56:AY58"/>
    <mergeCell ref="AZ56:AZ58"/>
    <mergeCell ref="BA56:BA58"/>
    <mergeCell ref="BB56:BB58"/>
    <mergeCell ref="BC56:BC58"/>
    <mergeCell ref="BD56:BD58"/>
    <mergeCell ref="BE56:BE58"/>
    <mergeCell ref="BF56:BF58"/>
    <mergeCell ref="BG56:BG58"/>
    <mergeCell ref="BH56:BH58"/>
    <mergeCell ref="BI56:BI58"/>
    <mergeCell ref="BJ56:BJ58"/>
    <mergeCell ref="BK56:BK58"/>
    <mergeCell ref="BL56:BL58"/>
    <mergeCell ref="BM56:BM58"/>
    <mergeCell ref="BN56:BN58"/>
    <mergeCell ref="BO56:BO58"/>
    <mergeCell ref="BP56:BP58"/>
    <mergeCell ref="BQ56:BQ58"/>
    <mergeCell ref="BR56:BR58"/>
    <mergeCell ref="BS56:BS58"/>
    <mergeCell ref="BT56:BT58"/>
    <mergeCell ref="BU56:BU58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AQ59:AQ60"/>
    <mergeCell ref="AR59:AR60"/>
    <mergeCell ref="AS59:AS60"/>
    <mergeCell ref="AT59:AT60"/>
    <mergeCell ref="AU59:AU60"/>
    <mergeCell ref="AV59:AV60"/>
    <mergeCell ref="AW59:AW60"/>
    <mergeCell ref="AX59:AX60"/>
    <mergeCell ref="AY59:AY60"/>
    <mergeCell ref="AZ59:AZ60"/>
    <mergeCell ref="BA59:BA60"/>
    <mergeCell ref="BB59:BB60"/>
    <mergeCell ref="BC59:BC60"/>
    <mergeCell ref="BD59:BD60"/>
    <mergeCell ref="BE59:BE60"/>
    <mergeCell ref="BF59:BF60"/>
    <mergeCell ref="BG59:BG60"/>
    <mergeCell ref="BH59:BH60"/>
    <mergeCell ref="BI59:BI60"/>
    <mergeCell ref="BJ59:BJ60"/>
    <mergeCell ref="BK59:BK60"/>
    <mergeCell ref="BL59:BL60"/>
    <mergeCell ref="BM59:BM60"/>
    <mergeCell ref="BN59:BN60"/>
    <mergeCell ref="BO59:BO60"/>
    <mergeCell ref="BP59:BP60"/>
    <mergeCell ref="BQ59:BQ60"/>
    <mergeCell ref="BR59:BR60"/>
    <mergeCell ref="BS59:BS60"/>
    <mergeCell ref="BT59:BT60"/>
    <mergeCell ref="BU59:BU60"/>
    <mergeCell ref="A61:B61"/>
    <mergeCell ref="A62:BU62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O63:AO64"/>
    <mergeCell ref="AP63:AP64"/>
    <mergeCell ref="AQ63:AQ64"/>
    <mergeCell ref="AR63:AR64"/>
    <mergeCell ref="AS63:AS64"/>
    <mergeCell ref="AT63:AT64"/>
    <mergeCell ref="AU63:AU64"/>
    <mergeCell ref="AV63:AV64"/>
    <mergeCell ref="AW63:AW64"/>
    <mergeCell ref="AX63:AX64"/>
    <mergeCell ref="AY63:AY64"/>
    <mergeCell ref="AZ63:AZ64"/>
    <mergeCell ref="BA63:BA64"/>
    <mergeCell ref="BB63:BB64"/>
    <mergeCell ref="BC63:BC64"/>
    <mergeCell ref="BD63:BD64"/>
    <mergeCell ref="BE63:BE64"/>
    <mergeCell ref="BF63:BF64"/>
    <mergeCell ref="BG63:BG64"/>
    <mergeCell ref="BH63:BH64"/>
    <mergeCell ref="BI63:BI64"/>
    <mergeCell ref="BJ63:BJ64"/>
    <mergeCell ref="BK63:BK64"/>
    <mergeCell ref="BL63:BL64"/>
    <mergeCell ref="BM63:BM64"/>
    <mergeCell ref="BN63:BN64"/>
    <mergeCell ref="BO63:BO64"/>
    <mergeCell ref="BP63:BP64"/>
    <mergeCell ref="BQ63:BQ64"/>
    <mergeCell ref="BR63:BR64"/>
    <mergeCell ref="BS63:BS64"/>
    <mergeCell ref="BT63:BT64"/>
    <mergeCell ref="BU63:BU64"/>
    <mergeCell ref="A65:A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J65:AJ66"/>
    <mergeCell ref="AK65:AK66"/>
    <mergeCell ref="AL65:AL66"/>
    <mergeCell ref="AM65:AM66"/>
    <mergeCell ref="AN65:AN66"/>
    <mergeCell ref="AO65:AO66"/>
    <mergeCell ref="AP65:AP66"/>
    <mergeCell ref="AQ65:AQ66"/>
    <mergeCell ref="AR65:AR66"/>
    <mergeCell ref="AS65:AS66"/>
    <mergeCell ref="AT65:AT66"/>
    <mergeCell ref="AU65:AU66"/>
    <mergeCell ref="AV65:AV66"/>
    <mergeCell ref="AW65:AW66"/>
    <mergeCell ref="AX65:AX66"/>
    <mergeCell ref="AY65:AY66"/>
    <mergeCell ref="AZ65:AZ66"/>
    <mergeCell ref="BA65:BA66"/>
    <mergeCell ref="BB65:BB66"/>
    <mergeCell ref="BC65:BC66"/>
    <mergeCell ref="BD65:BD66"/>
    <mergeCell ref="BE65:BE66"/>
    <mergeCell ref="BF65:BF66"/>
    <mergeCell ref="BG65:BG66"/>
    <mergeCell ref="BH65:BH66"/>
    <mergeCell ref="BI65:BI66"/>
    <mergeCell ref="BJ65:BJ66"/>
    <mergeCell ref="BK65:BK66"/>
    <mergeCell ref="BL65:BL66"/>
    <mergeCell ref="BM65:BM66"/>
    <mergeCell ref="BN65:BN66"/>
    <mergeCell ref="BO65:BO66"/>
    <mergeCell ref="BP65:BP66"/>
    <mergeCell ref="BQ65:BQ66"/>
    <mergeCell ref="BR65:BR66"/>
    <mergeCell ref="BS65:BS66"/>
    <mergeCell ref="BT65:BT66"/>
    <mergeCell ref="BU65:BU66"/>
    <mergeCell ref="A67:B67"/>
    <mergeCell ref="A68:BU68"/>
    <mergeCell ref="A69:A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M70"/>
    <mergeCell ref="AN69:AN70"/>
    <mergeCell ref="AO69:AO70"/>
    <mergeCell ref="AP69:AP70"/>
    <mergeCell ref="AQ69:AQ70"/>
    <mergeCell ref="AR69:AR70"/>
    <mergeCell ref="AS69:AS70"/>
    <mergeCell ref="AT69:AT70"/>
    <mergeCell ref="AU69:AU70"/>
    <mergeCell ref="AV69:AV70"/>
    <mergeCell ref="AW69:AW70"/>
    <mergeCell ref="AX69:AX70"/>
    <mergeCell ref="AY69:AY70"/>
    <mergeCell ref="AZ69:AZ70"/>
    <mergeCell ref="BA69:BA70"/>
    <mergeCell ref="BB69:BB70"/>
    <mergeCell ref="BC69:BC70"/>
    <mergeCell ref="BD69:BD70"/>
    <mergeCell ref="BE69:BE70"/>
    <mergeCell ref="BF69:BF70"/>
    <mergeCell ref="BG69:BG70"/>
    <mergeCell ref="BH69:BH70"/>
    <mergeCell ref="BI69:BI70"/>
    <mergeCell ref="BJ69:BJ70"/>
    <mergeCell ref="BK69:BK70"/>
    <mergeCell ref="BL69:BL70"/>
    <mergeCell ref="BM69:BM70"/>
    <mergeCell ref="BN69:BN70"/>
    <mergeCell ref="BO69:BO70"/>
    <mergeCell ref="BP69:BP70"/>
    <mergeCell ref="BQ69:BQ70"/>
    <mergeCell ref="BR69:BR70"/>
    <mergeCell ref="BS69:BS70"/>
    <mergeCell ref="BT69:BT70"/>
    <mergeCell ref="BU69:BU70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AT71:AT72"/>
    <mergeCell ref="AU71:AU72"/>
    <mergeCell ref="AV71:AV72"/>
    <mergeCell ref="AW71:AW72"/>
    <mergeCell ref="AX71:AX72"/>
    <mergeCell ref="AY71:AY72"/>
    <mergeCell ref="AZ71:AZ72"/>
    <mergeCell ref="BA71:BA72"/>
    <mergeCell ref="BB71:BB72"/>
    <mergeCell ref="BC71:BC72"/>
    <mergeCell ref="BD71:BD72"/>
    <mergeCell ref="BE71:BE72"/>
    <mergeCell ref="BF71:BF72"/>
    <mergeCell ref="BG71:BG72"/>
    <mergeCell ref="BH71:BH72"/>
    <mergeCell ref="BI71:BI72"/>
    <mergeCell ref="BJ71:BJ72"/>
    <mergeCell ref="BK71:BK72"/>
    <mergeCell ref="BL71:BL72"/>
    <mergeCell ref="BM71:BM72"/>
    <mergeCell ref="BN71:BN72"/>
    <mergeCell ref="BO71:BO72"/>
    <mergeCell ref="BP71:BP72"/>
    <mergeCell ref="BQ71:BQ72"/>
    <mergeCell ref="BR71:BR72"/>
    <mergeCell ref="BS71:BS72"/>
    <mergeCell ref="BT71:BT72"/>
    <mergeCell ref="BU71:BU72"/>
    <mergeCell ref="A73:A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R73:AR74"/>
    <mergeCell ref="AS73:AS74"/>
    <mergeCell ref="AT73:AT74"/>
    <mergeCell ref="AU73:AU74"/>
    <mergeCell ref="AV73:AV74"/>
    <mergeCell ref="AW73:AW74"/>
    <mergeCell ref="AX73:AX74"/>
    <mergeCell ref="AY73:AY74"/>
    <mergeCell ref="AZ73:AZ74"/>
    <mergeCell ref="BA73:BA74"/>
    <mergeCell ref="BB73:BB74"/>
    <mergeCell ref="BC73:BC74"/>
    <mergeCell ref="BD73:BD74"/>
    <mergeCell ref="BE73:BE74"/>
    <mergeCell ref="BF73:BF74"/>
    <mergeCell ref="BG73:BG74"/>
    <mergeCell ref="BH73:BH74"/>
    <mergeCell ref="BI73:BI74"/>
    <mergeCell ref="BJ73:BJ74"/>
    <mergeCell ref="BK73:BK74"/>
    <mergeCell ref="BL73:BL74"/>
    <mergeCell ref="BM73:BM74"/>
    <mergeCell ref="BN73:BN74"/>
    <mergeCell ref="BO73:BO74"/>
    <mergeCell ref="BP73:BP74"/>
    <mergeCell ref="BQ73:BQ74"/>
    <mergeCell ref="BR73:BR74"/>
    <mergeCell ref="BS73:BS74"/>
    <mergeCell ref="BT73:BT74"/>
    <mergeCell ref="BU73:BU74"/>
    <mergeCell ref="A75:A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AF75:AF76"/>
    <mergeCell ref="AG75:AG76"/>
    <mergeCell ref="AH75:AH76"/>
    <mergeCell ref="AI75:AI76"/>
    <mergeCell ref="AJ75:AJ76"/>
    <mergeCell ref="AK75:AK76"/>
    <mergeCell ref="AL75:AL76"/>
    <mergeCell ref="AM75:AM76"/>
    <mergeCell ref="AN75:AN76"/>
    <mergeCell ref="AO75:AO76"/>
    <mergeCell ref="AP75:AP76"/>
    <mergeCell ref="AQ75:AQ76"/>
    <mergeCell ref="AR75:AR76"/>
    <mergeCell ref="AS75:AS76"/>
    <mergeCell ref="AT75:AT76"/>
    <mergeCell ref="AU75:AU76"/>
    <mergeCell ref="AV75:AV76"/>
    <mergeCell ref="AW75:AW76"/>
    <mergeCell ref="AX75:AX76"/>
    <mergeCell ref="AY75:AY76"/>
    <mergeCell ref="AZ75:AZ76"/>
    <mergeCell ref="BA75:BA76"/>
    <mergeCell ref="BB75:BB76"/>
    <mergeCell ref="BC75:BC76"/>
    <mergeCell ref="BD75:BD76"/>
    <mergeCell ref="BE75:BE76"/>
    <mergeCell ref="BF75:BF76"/>
    <mergeCell ref="BG75:BG76"/>
    <mergeCell ref="BH75:BH76"/>
    <mergeCell ref="BI75:BI76"/>
    <mergeCell ref="BJ75:BJ76"/>
    <mergeCell ref="BK75:BK76"/>
    <mergeCell ref="BL75:BL76"/>
    <mergeCell ref="BM75:BM76"/>
    <mergeCell ref="BN75:BN76"/>
    <mergeCell ref="BO75:BO76"/>
    <mergeCell ref="BP75:BP76"/>
    <mergeCell ref="BQ75:BQ76"/>
    <mergeCell ref="BR75:BR76"/>
    <mergeCell ref="BS75:BS76"/>
    <mergeCell ref="BT75:BT76"/>
    <mergeCell ref="BU75:BU76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AO77:AO78"/>
    <mergeCell ref="AP77:AP78"/>
    <mergeCell ref="AQ77:AQ78"/>
    <mergeCell ref="AR77:AR78"/>
    <mergeCell ref="AS77:AS78"/>
    <mergeCell ref="AT77:AT78"/>
    <mergeCell ref="AU77:AU78"/>
    <mergeCell ref="AV77:AV78"/>
    <mergeCell ref="AW77:AW78"/>
    <mergeCell ref="AX77:AX78"/>
    <mergeCell ref="AY77:AY78"/>
    <mergeCell ref="AZ77:AZ78"/>
    <mergeCell ref="BA77:BA78"/>
    <mergeCell ref="BB77:BB78"/>
    <mergeCell ref="BC77:BC78"/>
    <mergeCell ref="BD77:BD78"/>
    <mergeCell ref="BE77:BE78"/>
    <mergeCell ref="BF77:BF78"/>
    <mergeCell ref="BG77:BG78"/>
    <mergeCell ref="BH77:BH78"/>
    <mergeCell ref="BI77:BI78"/>
    <mergeCell ref="BJ77:BJ78"/>
    <mergeCell ref="BK77:BK78"/>
    <mergeCell ref="BL77:BL78"/>
    <mergeCell ref="BM77:BM78"/>
    <mergeCell ref="BN77:BN78"/>
    <mergeCell ref="BO77:BO78"/>
    <mergeCell ref="BP77:BP78"/>
    <mergeCell ref="BQ77:BQ78"/>
    <mergeCell ref="BR77:BR78"/>
    <mergeCell ref="BS77:BS78"/>
    <mergeCell ref="BT77:BT78"/>
    <mergeCell ref="BU77:BU78"/>
    <mergeCell ref="A79:A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N79:AN80"/>
    <mergeCell ref="AO79:AO80"/>
    <mergeCell ref="AP79:AP80"/>
    <mergeCell ref="AQ79:AQ80"/>
    <mergeCell ref="AR79:AR80"/>
    <mergeCell ref="AS79:AS80"/>
    <mergeCell ref="AT79:AT80"/>
    <mergeCell ref="AU79:AU80"/>
    <mergeCell ref="AV79:AV80"/>
    <mergeCell ref="AW79:AW80"/>
    <mergeCell ref="AX79:AX80"/>
    <mergeCell ref="AY79:AY80"/>
    <mergeCell ref="AZ79:AZ80"/>
    <mergeCell ref="BA79:BA80"/>
    <mergeCell ref="BB79:BB80"/>
    <mergeCell ref="BC79:BC80"/>
    <mergeCell ref="BD79:BD80"/>
    <mergeCell ref="BE79:BE80"/>
    <mergeCell ref="BF79:BF80"/>
    <mergeCell ref="BG79:BG80"/>
    <mergeCell ref="BH79:BH80"/>
    <mergeCell ref="BI79:BI80"/>
    <mergeCell ref="BJ79:BJ80"/>
    <mergeCell ref="BK79:BK80"/>
    <mergeCell ref="BL79:BL80"/>
    <mergeCell ref="BM79:BM80"/>
    <mergeCell ref="BN79:BN80"/>
    <mergeCell ref="BO79:BO80"/>
    <mergeCell ref="BP79:BP80"/>
    <mergeCell ref="BQ79:BQ80"/>
    <mergeCell ref="BR79:BR80"/>
    <mergeCell ref="BS79:BS80"/>
    <mergeCell ref="BT79:BT80"/>
    <mergeCell ref="BU79:BU80"/>
    <mergeCell ref="A81:A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AJ81:AJ82"/>
    <mergeCell ref="AK81:AK82"/>
    <mergeCell ref="AL81:AL82"/>
    <mergeCell ref="AM81:AM82"/>
    <mergeCell ref="AN81:AN82"/>
    <mergeCell ref="AO81:AO82"/>
    <mergeCell ref="AP81:AP82"/>
    <mergeCell ref="AQ81:AQ82"/>
    <mergeCell ref="AR81:AR82"/>
    <mergeCell ref="AS81:AS82"/>
    <mergeCell ref="AT81:AT82"/>
    <mergeCell ref="AU81:AU82"/>
    <mergeCell ref="AV81:AV82"/>
    <mergeCell ref="AW81:AW82"/>
    <mergeCell ref="AX81:AX82"/>
    <mergeCell ref="AY81:AY82"/>
    <mergeCell ref="AZ81:AZ82"/>
    <mergeCell ref="BA81:BA82"/>
    <mergeCell ref="BB81:BB82"/>
    <mergeCell ref="BC81:BC82"/>
    <mergeCell ref="BD81:BD82"/>
    <mergeCell ref="BE81:BE82"/>
    <mergeCell ref="BF81:BF82"/>
    <mergeCell ref="BG81:BG82"/>
    <mergeCell ref="BH81:BH82"/>
    <mergeCell ref="BI81:BI82"/>
    <mergeCell ref="BJ81:BJ82"/>
    <mergeCell ref="BK81:BK82"/>
    <mergeCell ref="BL81:BL82"/>
    <mergeCell ref="BM81:BM82"/>
    <mergeCell ref="BN81:BN82"/>
    <mergeCell ref="BO81:BO82"/>
    <mergeCell ref="BP81:BP82"/>
    <mergeCell ref="BQ81:BQ82"/>
    <mergeCell ref="BR81:BR82"/>
    <mergeCell ref="BS81:BS82"/>
    <mergeCell ref="BT81:BT82"/>
    <mergeCell ref="BU81:BU82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I83:AI84"/>
    <mergeCell ref="AJ83:AJ84"/>
    <mergeCell ref="AK83:AK84"/>
    <mergeCell ref="AL83:AL84"/>
    <mergeCell ref="AM83:AM84"/>
    <mergeCell ref="AN83:AN84"/>
    <mergeCell ref="AO83:AO84"/>
    <mergeCell ref="AP83:AP84"/>
    <mergeCell ref="AQ83:AQ84"/>
    <mergeCell ref="AR83:AR84"/>
    <mergeCell ref="AS83:AS84"/>
    <mergeCell ref="AT83:AT84"/>
    <mergeCell ref="AU83:AU84"/>
    <mergeCell ref="AV83:AV84"/>
    <mergeCell ref="AW83:AW84"/>
    <mergeCell ref="AX83:AX84"/>
    <mergeCell ref="AY83:AY84"/>
    <mergeCell ref="AZ83:AZ84"/>
    <mergeCell ref="BA83:BA84"/>
    <mergeCell ref="BB83:BB84"/>
    <mergeCell ref="BC83:BC84"/>
    <mergeCell ref="BD83:BD84"/>
    <mergeCell ref="BE83:BE84"/>
    <mergeCell ref="BF83:BF84"/>
    <mergeCell ref="BG83:BG84"/>
    <mergeCell ref="BH83:BH84"/>
    <mergeCell ref="BI83:BI84"/>
    <mergeCell ref="BJ83:BJ84"/>
    <mergeCell ref="BK83:BK84"/>
    <mergeCell ref="BL83:BL84"/>
    <mergeCell ref="BM83:BM84"/>
    <mergeCell ref="BN83:BN84"/>
    <mergeCell ref="BO83:BO84"/>
    <mergeCell ref="BP83:BP84"/>
    <mergeCell ref="BQ83:BQ84"/>
    <mergeCell ref="BR83:BR84"/>
    <mergeCell ref="BS83:BS84"/>
    <mergeCell ref="BT83:BT84"/>
    <mergeCell ref="BU83:BU84"/>
    <mergeCell ref="A85:A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F85:AF86"/>
    <mergeCell ref="AG85:AG86"/>
    <mergeCell ref="AH85:AH86"/>
    <mergeCell ref="AI85:AI86"/>
    <mergeCell ref="AJ85:AJ86"/>
    <mergeCell ref="AK85:AK86"/>
    <mergeCell ref="AL85:AL86"/>
    <mergeCell ref="AM85:AM86"/>
    <mergeCell ref="AN85:AN86"/>
    <mergeCell ref="AO85:AO86"/>
    <mergeCell ref="AP85:AP86"/>
    <mergeCell ref="AQ85:AQ86"/>
    <mergeCell ref="AR85:AR86"/>
    <mergeCell ref="AS85:AS86"/>
    <mergeCell ref="AT85:AT86"/>
    <mergeCell ref="AU85:AU86"/>
    <mergeCell ref="AV85:AV86"/>
    <mergeCell ref="AW85:AW86"/>
    <mergeCell ref="AX85:AX86"/>
    <mergeCell ref="AY85:AY86"/>
    <mergeCell ref="AZ85:AZ86"/>
    <mergeCell ref="BA85:BA86"/>
    <mergeCell ref="BB85:BB86"/>
    <mergeCell ref="BC85:BC86"/>
    <mergeCell ref="BD85:BD86"/>
    <mergeCell ref="BE85:BE86"/>
    <mergeCell ref="BF85:BF86"/>
    <mergeCell ref="BQ85:BQ86"/>
    <mergeCell ref="BR85:BR86"/>
    <mergeCell ref="BG85:BG86"/>
    <mergeCell ref="BH85:BH86"/>
    <mergeCell ref="BI85:BI86"/>
    <mergeCell ref="BJ85:BJ86"/>
    <mergeCell ref="BK85:BK86"/>
    <mergeCell ref="BL85:BL86"/>
    <mergeCell ref="BS85:BS86"/>
    <mergeCell ref="BT85:BT86"/>
    <mergeCell ref="BU85:BU86"/>
    <mergeCell ref="A87:B87"/>
    <mergeCell ref="A88:B88"/>
    <mergeCell ref="A89:B89"/>
    <mergeCell ref="BM85:BM86"/>
    <mergeCell ref="BN85:BN86"/>
    <mergeCell ref="BO85:BO86"/>
    <mergeCell ref="BP85:BP86"/>
    <mergeCell ref="A90:BU90"/>
    <mergeCell ref="Q91:AD91"/>
    <mergeCell ref="AE91:AR91"/>
    <mergeCell ref="AS91:BF91"/>
    <mergeCell ref="BG91:BT91"/>
    <mergeCell ref="A92:B92"/>
    <mergeCell ref="Q92:W92"/>
    <mergeCell ref="X92:AD92"/>
    <mergeCell ref="AE92:AK92"/>
    <mergeCell ref="AL92:AR92"/>
    <mergeCell ref="AS92:AY92"/>
    <mergeCell ref="AZ92:BF92"/>
    <mergeCell ref="BG92:BM92"/>
    <mergeCell ref="BN92:BT92"/>
    <mergeCell ref="Q93:W93"/>
    <mergeCell ref="X93:AD93"/>
    <mergeCell ref="AE93:AK93"/>
    <mergeCell ref="AL93:AR93"/>
    <mergeCell ref="AS93:AY93"/>
    <mergeCell ref="AZ93:BF93"/>
    <mergeCell ref="BG93:BM93"/>
    <mergeCell ref="BN93:BT93"/>
    <mergeCell ref="Q94:W94"/>
    <mergeCell ref="X94:AD94"/>
    <mergeCell ref="AE94:AK94"/>
    <mergeCell ref="AL94:AR94"/>
    <mergeCell ref="AS94:AY94"/>
    <mergeCell ref="AZ94:BF94"/>
    <mergeCell ref="BG94:BM94"/>
    <mergeCell ref="BN94:BT94"/>
    <mergeCell ref="Q95:W95"/>
    <mergeCell ref="X95:AD95"/>
    <mergeCell ref="AE95:AK95"/>
    <mergeCell ref="AL95:AR95"/>
    <mergeCell ref="AS95:AY95"/>
    <mergeCell ref="AZ95:BF95"/>
    <mergeCell ref="BG95:BM95"/>
    <mergeCell ref="BN95:BT95"/>
    <mergeCell ref="A96:B96"/>
    <mergeCell ref="Q96:W96"/>
    <mergeCell ref="X96:AD96"/>
    <mergeCell ref="AE96:AK96"/>
    <mergeCell ref="AL96:AR96"/>
    <mergeCell ref="AS96:AY96"/>
    <mergeCell ref="AZ96:BF96"/>
    <mergeCell ref="BG96:BM96"/>
    <mergeCell ref="BN96:BT96"/>
    <mergeCell ref="Q97:AD97"/>
    <mergeCell ref="AE97:AR97"/>
    <mergeCell ref="AS97:BF97"/>
    <mergeCell ref="BG97:BT97"/>
    <mergeCell ref="Q98:W98"/>
    <mergeCell ref="X98:AD98"/>
    <mergeCell ref="AE98:AK98"/>
    <mergeCell ref="AL98:AR98"/>
    <mergeCell ref="AS98:AY98"/>
    <mergeCell ref="AZ98:BF98"/>
    <mergeCell ref="BG98:BM98"/>
    <mergeCell ref="BN98:BT98"/>
    <mergeCell ref="Q99:W99"/>
    <mergeCell ref="X99:AD99"/>
    <mergeCell ref="AE99:AK99"/>
    <mergeCell ref="AL99:AR99"/>
    <mergeCell ref="AS99:AY99"/>
    <mergeCell ref="AZ99:BF99"/>
    <mergeCell ref="BG99:BM99"/>
    <mergeCell ref="BN99:BT99"/>
    <mergeCell ref="Q100:W100"/>
    <mergeCell ref="X100:AD100"/>
    <mergeCell ref="AE100:AK100"/>
    <mergeCell ref="AL100:AR100"/>
    <mergeCell ref="AS100:AY100"/>
    <mergeCell ref="AZ100:BF100"/>
    <mergeCell ref="BG100:BM100"/>
    <mergeCell ref="BN100:BT100"/>
    <mergeCell ref="AS102:AY102"/>
    <mergeCell ref="AZ102:BF102"/>
    <mergeCell ref="A101:B101"/>
    <mergeCell ref="Q101:W101"/>
    <mergeCell ref="X101:AD101"/>
    <mergeCell ref="AE101:AK101"/>
    <mergeCell ref="AL101:AR101"/>
    <mergeCell ref="AS101:AY101"/>
    <mergeCell ref="BG102:BM102"/>
    <mergeCell ref="BN102:BT102"/>
    <mergeCell ref="AZ101:BF101"/>
    <mergeCell ref="BG101:BM101"/>
    <mergeCell ref="BN101:BT101"/>
    <mergeCell ref="A102:B102"/>
    <mergeCell ref="Q102:W102"/>
    <mergeCell ref="X102:AD102"/>
    <mergeCell ref="AE102:AK102"/>
    <mergeCell ref="AL102:AR102"/>
  </mergeCells>
  <printOptions horizontalCentered="1" verticalCentered="1"/>
  <pageMargins left="0" right="0" top="0" bottom="0" header="0" footer="0"/>
  <pageSetup fitToWidth="0" fitToHeight="1" horizontalDpi="600" verticalDpi="600" orientation="portrait" paperSize="9" scale="59" r:id="rId1"/>
  <rowBreaks count="1" manualBreakCount="1">
    <brk id="25" max="68" man="1"/>
  </rowBreaks>
  <colBreaks count="1" manualBreakCount="1">
    <brk id="30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ХНАДУ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Лабенко</dc:creator>
  <cp:keywords/>
  <dc:description/>
  <cp:lastModifiedBy>admin</cp:lastModifiedBy>
  <cp:lastPrinted>2018-06-06T08:51:04Z</cp:lastPrinted>
  <dcterms:created xsi:type="dcterms:W3CDTF">2005-12-05T10:48:54Z</dcterms:created>
  <dcterms:modified xsi:type="dcterms:W3CDTF">2020-03-23T12:26:28Z</dcterms:modified>
  <cp:category/>
  <cp:version/>
  <cp:contentType/>
  <cp:contentStatus/>
</cp:coreProperties>
</file>